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3840" windowHeight="4425" tabRatio="853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1'!$A$1:$E$31</definedName>
    <definedName name="_xlnm.Print_Area" localSheetId="2">'Разделы 2, 3, 4'!$A$1:$F$27</definedName>
    <definedName name="_xlnm.Print_Area" localSheetId="3">'Разделы 5, 6, 7'!$A$1:$K$26</definedName>
    <definedName name="_xlnm.Print_Area" localSheetId="0">'Титул ф.4'!$A$1:$O$36</definedName>
  </definedNames>
  <calcPr fullCalcOnLoad="1"/>
</workbook>
</file>

<file path=xl/sharedStrings.xml><?xml version="1.0" encoding="utf-8"?>
<sst xmlns="http://schemas.openxmlformats.org/spreadsheetml/2006/main" count="734" uniqueCount="502">
  <si>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</si>
  <si>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</si>
  <si>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</si>
  <si>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</si>
  <si>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</si>
  <si>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</si>
  <si>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</si>
  <si>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</si>
  <si>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</si>
  <si>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</si>
  <si>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</si>
  <si>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</si>
  <si>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</si>
  <si>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</si>
  <si>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</si>
  <si>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</si>
  <si>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</si>
  <si>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</si>
  <si>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</si>
  <si>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</si>
  <si>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</si>
  <si>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</si>
  <si>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</si>
  <si>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</si>
  <si>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</si>
  <si>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</si>
  <si>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</si>
  <si>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</si>
  <si>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</si>
  <si>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</si>
  <si>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</si>
  <si>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</si>
  <si>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</si>
  <si>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</si>
  <si>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</si>
  <si>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</si>
  <si>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</si>
  <si>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</si>
  <si>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</si>
  <si>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</si>
  <si>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</si>
  <si>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</si>
  <si>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</si>
  <si>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</si>
  <si>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</si>
  <si>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</si>
  <si>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</si>
  <si>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</si>
  <si>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</si>
  <si>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</si>
  <si>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</si>
  <si>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</si>
  <si>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</si>
  <si>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</si>
  <si>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</si>
  <si>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</si>
  <si>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</si>
  <si>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</si>
  <si>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</si>
  <si>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</si>
  <si>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</si>
  <si>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</si>
  <si>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</si>
  <si>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№ стр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</si>
  <si>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</si>
  <si>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</si>
  <si>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</si>
  <si>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</si>
  <si>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</si>
  <si>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</si>
  <si>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</si>
  <si>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Наименование суда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</si>
  <si>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</si>
  <si>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</si>
  <si>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</si>
  <si>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</si>
  <si>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</si>
  <si>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</si>
  <si>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</si>
  <si>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</si>
  <si>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</si>
  <si>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</si>
  <si>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</si>
  <si>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</si>
  <si>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</si>
  <si>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</si>
  <si>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</si>
  <si>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</si>
  <si>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</si>
  <si>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</si>
  <si>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</si>
  <si>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</si>
  <si>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</si>
  <si>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</si>
  <si>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</si>
  <si>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</si>
  <si>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</si>
  <si>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</si>
  <si>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</si>
  <si>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</si>
  <si>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</si>
  <si>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</si>
  <si>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</si>
  <si>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</si>
  <si>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</si>
  <si>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</si>
  <si>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</si>
  <si>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</si>
  <si>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</si>
  <si>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</si>
  <si>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</si>
  <si>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</si>
  <si>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</si>
  <si>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15 января и 15 июля</t>
  </si>
  <si>
    <t>30 января и 30 июля</t>
  </si>
  <si>
    <t>20 февраля и 20 августа</t>
  </si>
  <si>
    <t>15 апреля и 15 октября</t>
  </si>
  <si>
    <t>Верховный Суд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</si>
  <si>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</si>
  <si>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</si>
  <si>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</si>
  <si>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</si>
  <si>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</si>
  <si>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</si>
  <si>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</si>
  <si>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</si>
  <si>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2 данные в строке 7 граф 3 и 4 должны отсутствовать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</si>
  <si>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</si>
  <si>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</si>
  <si>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</si>
  <si>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</si>
  <si>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</si>
  <si>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</si>
  <si>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(s,v,q,b) В разд. 2стр.5 по всем графом не заполняется.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</si>
  <si>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</si>
  <si>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</si>
  <si>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</si>
  <si>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</si>
  <si>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</si>
  <si>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</si>
  <si>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</si>
  <si>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ОТЧЕТ О 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
И НАЗНАЧЕНИИ ЭКСПЕРТИЗ</t>
  </si>
  <si>
    <t>Другими преступле-ниями</t>
  </si>
  <si>
    <t>иные составы преступ-лений</t>
  </si>
  <si>
    <r>
      <t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</si>
  <si>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</si>
  <si>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</si>
  <si>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</si>
  <si>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</si>
  <si>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</si>
  <si>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</si>
  <si>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</si>
  <si>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</si>
  <si>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должность                       инициалы, фамилия                            подпись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</si>
  <si>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</si>
  <si>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В разделе 6 графа1 д/б равна сумме граф 2-4 по каждой строке</t>
  </si>
  <si>
    <t>(r,w,s,g,v,q,b) В разделе 6 сторка 6 д/б меньше или равна строке 5 для каждой графы</t>
  </si>
  <si>
    <t>(r,w,s,g,v,q,b) В разделе 6 строка 5 (всего) д/б равна сумме строк 1-4 для каждой графы.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</si>
  <si>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</si>
  <si>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</si>
  <si>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</si>
  <si>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</si>
  <si>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</si>
  <si>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</si>
  <si>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</si>
  <si>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</si>
  <si>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</si>
  <si>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</si>
  <si>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</si>
  <si>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</si>
  <si>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</si>
  <si>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</si>
  <si>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</si>
  <si>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</si>
  <si>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</si>
  <si>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</si>
  <si>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</si>
  <si>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</si>
  <si>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</si>
  <si>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</si>
  <si>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</si>
  <si>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</si>
  <si>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</si>
  <si>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</si>
  <si>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</si>
  <si>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</si>
  <si>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</si>
  <si>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</si>
  <si>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</si>
  <si>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</si>
  <si>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</si>
  <si>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</si>
  <si>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</si>
  <si>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</si>
  <si>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</si>
  <si>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</si>
  <si>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</si>
  <si>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</si>
  <si>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</si>
  <si>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</si>
  <si>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</si>
  <si>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</si>
  <si>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</si>
  <si>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</si>
  <si>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</si>
  <si>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</si>
  <si>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</si>
  <si>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</si>
  <si>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</si>
  <si>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</si>
  <si>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</si>
  <si>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</si>
  <si>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</si>
  <si>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</si>
  <si>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</si>
  <si>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</si>
  <si>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</si>
  <si>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</si>
  <si>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</si>
  <si>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</si>
  <si>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</si>
  <si>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</si>
  <si>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</si>
  <si>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</si>
  <si>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</si>
  <si>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</si>
  <si>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</si>
  <si>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</si>
  <si>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</si>
  <si>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</si>
  <si>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</si>
  <si>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</si>
  <si>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</si>
  <si>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</si>
  <si>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</si>
  <si>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</si>
  <si>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</si>
  <si>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</si>
  <si>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</si>
  <si>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</si>
  <si>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</si>
  <si>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</si>
  <si>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Ф.F4s разд.1 стл.7 стр.1=0</t>
  </si>
  <si>
    <t>Ф.F4s разд.1 стл.7 стр.2=0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</si>
  <si>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</si>
  <si>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</si>
  <si>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</si>
  <si>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</si>
  <si>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</si>
  <si>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</si>
  <si>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</si>
  <si>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</si>
  <si>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</si>
  <si>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</si>
  <si>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</si>
  <si>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</si>
  <si>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</si>
  <si>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</si>
  <si>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</si>
  <si>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</si>
  <si>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</si>
  <si>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стр.20=0</t>
  </si>
  <si>
    <t>Ф.F4s разд.1 стл.7 стр.21=0</t>
  </si>
  <si>
    <t>Ф.F4s разд.1 стл.7 стр.22=0</t>
  </si>
  <si>
    <t>Ф.F4s разд.4 стл.1 стр.1=0</t>
  </si>
  <si>
    <t>Ф.F4s разд.4 стл.1 стр.2=0</t>
  </si>
  <si>
    <t>Ф.F4s разд.4 стл.2 стр.1=0</t>
  </si>
  <si>
    <t>Ф.F4s разд.4 стл.2 стр.2=0</t>
  </si>
  <si>
    <t>Ф.F4s разд.1 стл.1 стр.9=0</t>
  </si>
  <si>
    <t>Ф.F4s разд.1 стл.1 стр.10=Ф.F4s разд.1 стл.1 стр.17+Ф.F4s разд.1 стл.1 стр.22</t>
  </si>
  <si>
    <t>Ф.F4s разд.1 стл.2 стр.10=Ф.F4s разд.1 стл.2 стр.17+Ф.F4s разд.1 стл.2 стр.22</t>
  </si>
  <si>
    <t>Ф.F4s разд.1 стл.3 стр.10=Ф.F4s разд.1 стл.3 стр.17+Ф.F4s разд.1 стл.3 стр.22</t>
  </si>
  <si>
    <t>Ф.F4s разд.1 стл.4 стр.10=Ф.F4s разд.1 стл.4 стр.17+Ф.F4s разд.1 стл.4 стр.22</t>
  </si>
  <si>
    <t>Ф.F4s разд.1 стл.5 стр.10=Ф.F4s разд.1 стл.5 стр.17+Ф.F4s разд.1 стл.5 стр.22</t>
  </si>
  <si>
    <t>Ф.F4s разд.1 стл.6 стр.10=Ф.F4s разд.1 стл.6 стр.17+Ф.F4s разд.1 стл.6 стр.22</t>
  </si>
  <si>
    <t>Ф.F4s разд.1 стл.7 стр.10=Ф.F4s разд.1 стл.7 стр.17+Ф.F4s разд.1 стл.7 стр.22</t>
  </si>
  <si>
    <t>Ф.F4s разд.1 стл.8 стр.10=Ф.F4s разд.1 стл.8 стр.17+Ф.F4s разд.1 стл.8 стр.22</t>
  </si>
  <si>
    <t>Ф.F4s разд.1 стл.9 стр.10=Ф.F4s разд.1 стл.9 стр.17+Ф.F4s разд.1 стл.9 стр.22</t>
  </si>
  <si>
    <t>Ф.F4s разд.1 стл.10 стр.10=Ф.F4s разд.1 стл.10 стр.17+Ф.F4s разд.1 стл.10 стр.22</t>
  </si>
  <si>
    <t>Ф.F4s разд.1 стл.11 стр.10=Ф.F4s разд.1 стл.11 стр.17+Ф.F4s разд.1 стл.11 стр.22</t>
  </si>
  <si>
    <t>Ф.F4s разд.1 стл.12 стр.10=Ф.F4s разд.1 стл.12 стр.17+Ф.F4s разд.1 стл.12 стр.22</t>
  </si>
  <si>
    <t>Ф.F4s разд.1 стл.13 стр.10=Ф.F4s разд.1 стл.13 стр.17+Ф.F4s разд.1 стл.13 стр.22</t>
  </si>
  <si>
    <t>Ф.F4s разд.1 стл.14 стр.10=Ф.F4s разд.1 стл.14 стр.17+Ф.F4s разд.1 стл.14 стр.22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</si>
  <si>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</si>
  <si>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</si>
  <si>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</si>
  <si>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</si>
  <si>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</si>
  <si>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</si>
  <si>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</si>
  <si>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</si>
  <si>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</si>
  <si>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</si>
  <si>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</si>
  <si>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</si>
  <si>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</si>
  <si>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</si>
  <si>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разд.2 стл.1 стр.1&lt;=10000000</t>
  </si>
  <si>
    <t>Ф.F4s разд.2 стл.1 стр.2&lt;=10000000</t>
  </si>
  <si>
    <t>Ф.F4s разд.2 стл.1 стр.3&lt;=10000000</t>
  </si>
  <si>
    <t>Ф.F4s разд.2 стл.1 стр.4&lt;=10000000</t>
  </si>
  <si>
    <t>Ф.F4s разд.2 стл.1 стр.5&lt;=10000000</t>
  </si>
  <si>
    <t>Ф.F4s разд.2 стл.1 стр.6&lt;=10000000</t>
  </si>
  <si>
    <t>Ф.F4s разд.2 стл.1 стр.7&lt;=10000000</t>
  </si>
  <si>
    <t>Ф.F4s разд.2 стл.1 стр.8&lt;=10000000</t>
  </si>
  <si>
    <t>Ф.F4s разд.2 стл.2 стр.1&lt;=10000000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</si>
  <si>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</si>
  <si>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</si>
  <si>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</si>
  <si>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</si>
  <si>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</si>
  <si>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</si>
  <si>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</si>
  <si>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стл.3 стр.1&lt;=10000000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</si>
  <si>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</si>
  <si>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</si>
  <si>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</si>
  <si>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</si>
  <si>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</si>
  <si>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</si>
  <si>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</si>
  <si>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стл.4 стр.1&lt;=10000000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</si>
  <si>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</si>
  <si>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</si>
  <si>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</si>
  <si>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</si>
  <si>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</si>
  <si>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</si>
  <si>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</si>
  <si>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разд.3 стл.2 стр.1&lt;=10000000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</si>
  <si>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</si>
  <si>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</si>
  <si>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</si>
  <si>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</si>
  <si>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Ф.F4s разд.4 стл.2 стр.2&lt;=1000000</t>
  </si>
  <si>
    <t>Ф.F4s разд.5 сумма стл.1-6 стр.1&gt;0</t>
  </si>
  <si>
    <t>Ф.F4s разд.2 стл.1 стр.5=0</t>
  </si>
  <si>
    <t>Ф.F4s разд.2 стл.2 стр.5=0</t>
  </si>
  <si>
    <t>Ф.F4s разд.2 стл.3 стр.5=0</t>
  </si>
  <si>
    <t>Ф.F4s разд.2 стл.4 стр.5=0</t>
  </si>
  <si>
    <t>Ф.F4s разд.1 стл.8 стр.1=Ф.F4s разд.1 сумма стл.9-14 стр.1</t>
  </si>
  <si>
    <t>Ф.F4s разд.1 стл.8 стр.2=Ф.F4s разд.1 сумма стл.9-14 стр.2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</si>
  <si>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</si>
  <si>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</si>
  <si>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</si>
  <si>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</si>
  <si>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</si>
  <si>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</si>
  <si>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</si>
  <si>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</si>
  <si>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</si>
  <si>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</si>
  <si>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</si>
  <si>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</si>
  <si>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</si>
  <si>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</si>
  <si>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</si>
  <si>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</si>
  <si>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</si>
  <si>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</si>
  <si>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</si>
  <si>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</si>
  <si>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стл.1 стр.1=Ф.F4s разд.1 сумма стл.2-7 стр.1</t>
  </si>
  <si>
    <t>Ф.F4s разд.1 стл.1 стр.2=Ф.F4s разд.1 сумма стл.2-7 стр.2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</si>
  <si>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</si>
  <si>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</si>
  <si>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</si>
  <si>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</si>
  <si>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</si>
  <si>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</si>
  <si>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</si>
  <si>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</si>
  <si>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</si>
  <si>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</si>
  <si>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</si>
  <si>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</si>
  <si>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</si>
  <si>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</si>
  <si>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</si>
  <si>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</si>
  <si>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</si>
  <si>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</si>
  <si>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</si>
  <si>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</si>
  <si>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</si>
  <si>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</si>
  <si>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разд.1 стл.1 стр.1=Ф.F4s разд.1 стл.1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</si>
  <si>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</si>
  <si>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</si>
  <si>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</si>
  <si>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</si>
  <si>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</si>
  <si>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</si>
  <si>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</si>
  <si>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</si>
  <si>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</si>
  <si>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</si>
  <si>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</si>
  <si>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</si>
  <si>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</si>
  <si>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 стр.1=Ф.F4s разд.1 стл.1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</si>
  <si>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</si>
  <si>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</si>
  <si>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</si>
  <si>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</si>
  <si>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</si>
  <si>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</si>
  <si>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</si>
  <si>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</si>
  <si>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</si>
  <si>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</si>
  <si>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</si>
  <si>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</si>
  <si>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</si>
  <si>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</si>
  <si>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</si>
  <si>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стл.3 стр.7=0</t>
  </si>
  <si>
    <t>Ф.F4s разд.2 стл.4 стр.7=0</t>
  </si>
  <si>
    <t>Ф.F4s разд.2 стл.1 стр.7=0</t>
  </si>
  <si>
    <t>Ф.F4s разд.2 сумма стл.1-4 сумма стр.1-8&gt;0</t>
  </si>
  <si>
    <t>Ф.F4s разд.1 стл.1 стр.17=Ф.F4s разд.1 стл.1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</si>
  <si>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</si>
  <si>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</si>
  <si>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</si>
  <si>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</si>
  <si>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</si>
  <si>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</si>
  <si>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</si>
  <si>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</si>
  <si>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</si>
  <si>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</si>
  <si>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</si>
  <si>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</si>
  <si>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</si>
  <si>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 стр.10=Ф.F4s разд.1 стл.1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</si>
  <si>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</si>
  <si>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</si>
  <si>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</si>
  <si>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</si>
  <si>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</si>
  <si>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</si>
  <si>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</si>
  <si>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</si>
  <si>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</si>
  <si>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</si>
  <si>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</si>
  <si>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</si>
  <si>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</si>
  <si>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разд.7 стл.1 стр.1&gt;0</t>
  </si>
  <si>
    <t>Ф.F4s разд.7 стл.1 стр.2&gt;0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</si>
  <si>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</si>
  <si>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</si>
  <si>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разд.6 стл.1 стр.1=Ф.F4s разд.6 сумма стл.2-4 стр.1</t>
  </si>
  <si>
    <t>Ф.F4s разд.6 стл.1 стр.2=Ф.F4s разд.6 сумма стл.2-4 стр.2</t>
  </si>
  <si>
    <t>Ф.F4s разд.6 стл.1 стр.3=Ф.F4s разд.6 сумма стл.2-4 стр.3</t>
  </si>
  <si>
    <t>Ф.F4s разд.6 стл.1 стр.4=Ф.F4s разд.6 сумма стл.2-4 стр.4</t>
  </si>
  <si>
    <t>Ф.F4s разд.6 стл.1 стр.5=Ф.F4s разд.6 сумма стл.2-4 стр.5</t>
  </si>
  <si>
    <t>Ф.F4s разд.6 стл.1 стр.6=Ф.F4s разд.6 сумма стл.2-4 стр.6</t>
  </si>
  <si>
    <t>Ф.F4s разд.6 стл.1 стр.6&lt;=Ф.F4s разд.6 стл.1 стр.5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</si>
  <si>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</si>
  <si>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</si>
  <si>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</si>
  <si>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стл.1 стр.5=Ф.F4s разд.6 стл.1 сумма стр.1-4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</si>
  <si>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</si>
  <si>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</si>
  <si>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</si>
  <si>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Верховный суд Чувашской Республики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</si>
  <si>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</si>
  <si>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>Областной и равный ему суд</t>
  </si>
  <si>
    <t xml:space="preserve">Руководитель </t>
  </si>
  <si>
    <t>Вынесено постановлений об оплате сумм процессуальных издержек (по числу лиц)</t>
  </si>
  <si>
    <t>взыскано принудительно (оплачено должником*)</t>
  </si>
  <si>
    <t xml:space="preserve">* - Оплачено должником до возбуждения исполнительного производства после направления для принудительного исполнения судом.
</t>
  </si>
  <si>
    <r>
      <t>Штрафы и денежные взыскания (наложенные) по уголовным делам в порядке ст. 118 УПК РФ</t>
    </r>
    <r>
      <rPr>
        <sz val="12"/>
        <rFont val="Times New Roman CYR"/>
        <family val="1"/>
      </rPr>
      <t xml:space="preserve">
</t>
    </r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</si>
  <si>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</si>
  <si>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27 стр. 1 раздела 1 формы №1-АП; сумма гр.2 и 4 раздела 2 формы №4 равна сумме гр. 28 и 29 стр.1  раздела 1 формы №1-АП)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</si>
  <si>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раздела 2 формы №4 из гр.17 стр."Всего" раздела 1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</si>
  <si>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гр.15 стр. "Всего" раздела 1 формы №2)</t>
    </r>
  </si>
  <si>
    <t>Раздел 2. Сведения о штрафах и иных денежных взысканиях в доход государства, наложенных судом общей юрисдикции (мировым судьей), 
и их исполнении</t>
  </si>
  <si>
    <t>Всего вынесено постановлений о назначении экспертиз</t>
  </si>
  <si>
    <t>в уголовном производстве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</si>
  <si>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</si>
  <si>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</si>
  <si>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</si>
  <si>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</si>
  <si>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</si>
  <si>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Текущая дата печати:</t>
  </si>
  <si>
    <t>Код:</t>
  </si>
  <si>
    <t>Областные и равные им суды</t>
  </si>
  <si>
    <t>Ф.F4s разд.2 стл.1 стр.4=0</t>
  </si>
  <si>
    <t>(s,v,q,b) В разд. 2 по стр. 4 для всех граф внести подтверждение на лист ФЛК "Информационый".</t>
  </si>
  <si>
    <t>Ф.F4s разд.2 стл.2 стр.4=0</t>
  </si>
  <si>
    <t>Ф.F4s разд.2 стл.3 стр.4=0</t>
  </si>
  <si>
    <t>Ф.F4s разд.2 стл.4 стр.4=0</t>
  </si>
  <si>
    <t>Утверждена 
приказом Судебного департамента
при Верховном Суде Российской Федерации
от 28 июня 2013 г. № 130</t>
  </si>
  <si>
    <t>Председатель суда  Н.П. Лысякова</t>
  </si>
  <si>
    <t>(8422)33-12-59</t>
  </si>
  <si>
    <t>03 июля 2013 года</t>
  </si>
  <si>
    <t>432000, г. Ульяновск, ул.Железной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</si>
  <si>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</si>
  <si>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</si>
  <si>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Начальник отдела О.И. Давыдова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</si>
</sst>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5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b/>
      <sz val="9"/>
      <name val="Times New Roman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4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17" xfId="54" applyFont="1" applyFill="1" applyBorder="1" applyAlignment="1">
      <alignment/>
      <protection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49" fontId="13" fillId="0" borderId="18" xfId="53" applyNumberFormat="1" applyFont="1" applyFill="1" applyBorder="1" applyAlignment="1">
      <alignment vertical="top" wrapText="1"/>
      <protection/>
    </xf>
    <xf numFmtId="0" fontId="24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23" borderId="16" xfId="0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/>
      <protection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3" fillId="0" borderId="16" xfId="53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29" fillId="0" borderId="24" xfId="0" applyNumberFormat="1" applyFont="1" applyBorder="1" applyAlignment="1">
      <alignment/>
    </xf>
    <xf numFmtId="1" fontId="30" fillId="0" borderId="24" xfId="0" applyNumberFormat="1" applyFont="1" applyBorder="1" applyAlignment="1">
      <alignment horizontal="center"/>
    </xf>
    <xf numFmtId="0" fontId="0" fillId="0" borderId="24" xfId="0" applyNumberFormat="1" applyBorder="1" applyAlignment="1">
      <alignment wrapText="1"/>
    </xf>
    <xf numFmtId="0" fontId="0" fillId="0" borderId="0" xfId="0" applyAlignment="1">
      <alignment wrapText="1"/>
    </xf>
    <xf numFmtId="0" fontId="31" fillId="0" borderId="24" xfId="0" applyNumberFormat="1" applyFont="1" applyBorder="1" applyAlignment="1">
      <alignment/>
    </xf>
    <xf numFmtId="0" fontId="32" fillId="0" borderId="13" xfId="0" applyFont="1" applyBorder="1" applyAlignment="1" applyProtection="1">
      <alignment horizontal="right" wrapText="1"/>
      <protection/>
    </xf>
    <xf numFmtId="0" fontId="32" fillId="23" borderId="13" xfId="0" applyFont="1" applyFill="1" applyBorder="1" applyAlignment="1" applyProtection="1">
      <alignment horizontal="center" wrapText="1"/>
      <protection locked="0"/>
    </xf>
    <xf numFmtId="0" fontId="32" fillId="0" borderId="13" xfId="0" applyFont="1" applyBorder="1" applyAlignment="1" applyProtection="1">
      <alignment horizontal="center" wrapText="1"/>
      <protection/>
    </xf>
    <xf numFmtId="0" fontId="32" fillId="0" borderId="1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33" fillId="0" borderId="15" xfId="0" applyFont="1" applyBorder="1" applyAlignment="1" applyProtection="1">
      <alignment horizontal="left"/>
      <protection/>
    </xf>
    <xf numFmtId="0" fontId="33" fillId="0" borderId="10" xfId="0" applyFont="1" applyBorder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28" fillId="24" borderId="25" xfId="0" applyNumberFormat="1" applyFont="1" applyFill="1" applyBorder="1" applyAlignment="1">
      <alignment/>
    </xf>
    <xf numFmtId="0" fontId="28" fillId="24" borderId="25" xfId="0" applyNumberFormat="1" applyFont="1" applyFill="1" applyBorder="1" applyAlignment="1">
      <alignment wrapText="1"/>
    </xf>
    <xf numFmtId="0" fontId="4" fillId="24" borderId="26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center" wrapText="1"/>
    </xf>
    <xf numFmtId="3" fontId="13" fillId="23" borderId="16" xfId="0" applyNumberFormat="1" applyFont="1" applyFill="1" applyBorder="1" applyAlignment="1" applyProtection="1">
      <alignment vertical="center" wrapText="1"/>
      <protection locked="0"/>
    </xf>
    <xf numFmtId="3" fontId="13" fillId="7" borderId="16" xfId="0" applyNumberFormat="1" applyFont="1" applyFill="1" applyBorder="1" applyAlignment="1" applyProtection="1">
      <alignment vertical="center" wrapText="1"/>
      <protection locked="0"/>
    </xf>
    <xf numFmtId="3" fontId="36" fillId="23" borderId="16" xfId="0" applyNumberFormat="1" applyFont="1" applyFill="1" applyBorder="1" applyAlignment="1" applyProtection="1">
      <alignment vertical="center" wrapText="1"/>
      <protection locked="0"/>
    </xf>
    <xf numFmtId="3" fontId="13" fillId="2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3" fontId="13" fillId="20" borderId="16" xfId="0" applyNumberFormat="1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3" fontId="4" fillId="23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49" fontId="8" fillId="0" borderId="28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24" fillId="24" borderId="31" xfId="0" applyFont="1" applyFill="1" applyBorder="1" applyAlignment="1">
      <alignment/>
    </xf>
    <xf numFmtId="0" fontId="24" fillId="24" borderId="32" xfId="0" applyFont="1" applyFill="1" applyBorder="1" applyAlignment="1">
      <alignment horizontal="right"/>
    </xf>
    <xf numFmtId="0" fontId="24" fillId="24" borderId="31" xfId="0" applyFont="1" applyFill="1" applyBorder="1" applyAlignment="1">
      <alignment horizontal="left"/>
    </xf>
    <xf numFmtId="0" fontId="24" fillId="24" borderId="33" xfId="0" applyFont="1" applyFill="1" applyBorder="1" applyAlignment="1">
      <alignment horizontal="left"/>
    </xf>
    <xf numFmtId="0" fontId="37" fillId="0" borderId="3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" fillId="24" borderId="25" xfId="0" applyNumberFormat="1" applyFont="1" applyFill="1" applyBorder="1" applyAlignment="1">
      <alignment horizontal="center" vertical="center"/>
    </xf>
    <xf numFmtId="0" fontId="4" fillId="24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9" fillId="0" borderId="24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horizontal="center" wrapText="1"/>
    </xf>
    <xf numFmtId="0" fontId="4" fillId="0" borderId="35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/>
    </xf>
    <xf numFmtId="0" fontId="4" fillId="23" borderId="15" xfId="0" applyFont="1" applyFill="1" applyBorder="1" applyAlignment="1" applyProtection="1">
      <alignment horizontal="center"/>
      <protection locked="0"/>
    </xf>
    <xf numFmtId="0" fontId="4" fillId="23" borderId="10" xfId="0" applyFont="1" applyFill="1" applyBorder="1" applyAlignment="1" applyProtection="1">
      <alignment horizontal="center"/>
      <protection locked="0"/>
    </xf>
    <xf numFmtId="0" fontId="4" fillId="23" borderId="11" xfId="0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33" fillId="0" borderId="15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33" fillId="0" borderId="10" xfId="0" applyFont="1" applyBorder="1" applyAlignment="1" applyProtection="1">
      <alignment horizontal="center"/>
      <protection/>
    </xf>
    <xf numFmtId="0" fontId="33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33" fillId="0" borderId="15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7" xfId="53" applyFont="1" applyFill="1" applyBorder="1" applyAlignment="1">
      <alignment horizontal="left" wrapText="1"/>
      <protection/>
    </xf>
    <xf numFmtId="0" fontId="27" fillId="0" borderId="23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44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44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2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43" xfId="54" applyFont="1" applyFill="1" applyBorder="1" applyAlignment="1">
      <alignment horizontal="center" vertical="center" wrapText="1"/>
      <protection/>
    </xf>
    <xf numFmtId="0" fontId="1" fillId="0" borderId="43" xfId="54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6" fillId="0" borderId="50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3" fillId="0" borderId="17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4" fillId="0" borderId="43" xfId="54" applyFont="1" applyFill="1" applyBorder="1" applyAlignment="1">
      <alignment horizontal="left" vertic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№4_2003" xfId="53"/>
    <cellStyle name="Обычный_Шаблон формы №8_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709612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5" name="Line 1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2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7" name="Line 3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4"/>
        <xdr:cNvSpPr>
          <a:spLocks/>
        </xdr:cNvSpPr>
      </xdr:nvSpPr>
      <xdr:spPr>
        <a:xfrm>
          <a:off x="87630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9" name="Line 5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10" name="Line 6"/>
        <xdr:cNvSpPr>
          <a:spLocks/>
        </xdr:cNvSpPr>
      </xdr:nvSpPr>
      <xdr:spPr>
        <a:xfrm>
          <a:off x="7096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1" name="Line 7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6</xdr:col>
      <xdr:colOff>0</xdr:colOff>
      <xdr:row>22</xdr:row>
      <xdr:rowOff>9525</xdr:rowOff>
    </xdr:to>
    <xdr:sp>
      <xdr:nvSpPr>
        <xdr:cNvPr id="12" name="Line 8"/>
        <xdr:cNvSpPr>
          <a:spLocks/>
        </xdr:cNvSpPr>
      </xdr:nvSpPr>
      <xdr:spPr>
        <a:xfrm>
          <a:off x="70961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6"/>
  <sheetViews>
    <sheetView showGridLines="0" zoomScale="75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2.28125" style="1" customWidth="1"/>
    <col min="9" max="9" width="10.28125" style="1" customWidth="1"/>
    <col min="10" max="10" width="6.7109375" style="1" customWidth="1"/>
    <col min="11" max="13" width="9.140625" style="1" customWidth="1"/>
    <col min="14" max="14" width="11.7109375" style="1" customWidth="1"/>
    <col min="15" max="15" width="9.140625" style="1" customWidth="1"/>
    <col min="16" max="16" width="9.140625" style="141" customWidth="1"/>
    <col min="17" max="16384" width="9.140625" style="1" customWidth="1"/>
  </cols>
  <sheetData>
    <row r="1" spans="1:16" ht="16.5" thickBot="1">
      <c r="A1" s="2" t="str">
        <f>"f4s-"&amp;VLOOKUP(G6,Коды_отчетных_периодов,2,FALSE)&amp;"-"&amp;I6&amp;"-"&amp;VLOOKUP(D27,Коды_судов,2,FALSE)</f>
        <v>f4s-h-2013-155</v>
      </c>
      <c r="B1" s="5"/>
      <c r="N1" s="96"/>
      <c r="O1" s="96"/>
      <c r="P1" s="140">
        <v>41421</v>
      </c>
    </row>
    <row r="2" spans="4:13" ht="13.5" customHeight="1" thickBot="1">
      <c r="D2" s="162" t="s">
        <v>0</v>
      </c>
      <c r="E2" s="163"/>
      <c r="F2" s="163"/>
      <c r="G2" s="163"/>
      <c r="H2" s="163"/>
      <c r="I2" s="163"/>
      <c r="J2" s="163"/>
      <c r="K2" s="163"/>
      <c r="L2" s="164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45" t="s">
        <v>141</v>
      </c>
      <c r="E4" s="165"/>
      <c r="F4" s="165"/>
      <c r="G4" s="165"/>
      <c r="H4" s="165"/>
      <c r="I4" s="165"/>
      <c r="J4" s="165"/>
      <c r="K4" s="165"/>
      <c r="L4" s="166"/>
      <c r="M4" s="6"/>
    </row>
    <row r="5" spans="2:13" ht="39.75" customHeight="1">
      <c r="B5" s="29"/>
      <c r="D5" s="167"/>
      <c r="E5" s="168"/>
      <c r="F5" s="168"/>
      <c r="G5" s="168"/>
      <c r="H5" s="168"/>
      <c r="I5" s="168"/>
      <c r="J5" s="168"/>
      <c r="K5" s="168"/>
      <c r="L5" s="169"/>
      <c r="M5" s="6"/>
    </row>
    <row r="6" spans="4:14" ht="18.75" customHeight="1" thickBot="1">
      <c r="D6" s="9"/>
      <c r="E6" s="10"/>
      <c r="F6" s="88" t="s">
        <v>1</v>
      </c>
      <c r="G6" s="89">
        <v>6</v>
      </c>
      <c r="H6" s="90" t="s">
        <v>2</v>
      </c>
      <c r="I6" s="89">
        <v>2013</v>
      </c>
      <c r="J6" s="91" t="s">
        <v>3</v>
      </c>
      <c r="K6" s="10"/>
      <c r="L6" s="11"/>
      <c r="M6" s="183" t="str">
        <f>IF(COUNTIF('ФЛК (обязательный)'!A2:A131,"Неверно!")&gt;0,"Ошибки ФЛК!"," ")</f>
        <v> </v>
      </c>
      <c r="N6" s="184"/>
    </row>
    <row r="7" spans="1:14" ht="12.75">
      <c r="A7" s="30"/>
      <c r="E7" s="6"/>
      <c r="F7" s="6"/>
      <c r="G7" s="6"/>
      <c r="H7" s="6"/>
      <c r="I7" s="6"/>
      <c r="J7" s="6"/>
      <c r="K7" s="6"/>
      <c r="L7" s="6"/>
      <c r="M7" s="203" t="str">
        <f>IF((COUNTIF('ФЛК (информационный)'!F2:F99,"Внести подтверждение к нарушенному информационному ФЛК")&gt;0),"Ошибки инф. ФЛК!"," ")</f>
        <v> </v>
      </c>
      <c r="N7" s="203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6" s="51" customFormat="1" ht="16.5" thickBot="1">
      <c r="A9" s="179" t="s">
        <v>4</v>
      </c>
      <c r="B9" s="179"/>
      <c r="C9" s="179"/>
      <c r="D9" s="179" t="s">
        <v>5</v>
      </c>
      <c r="E9" s="179"/>
      <c r="F9" s="179"/>
      <c r="G9" s="179" t="s">
        <v>6</v>
      </c>
      <c r="H9" s="179"/>
      <c r="I9" s="50"/>
      <c r="K9" s="188" t="s">
        <v>53</v>
      </c>
      <c r="L9" s="189"/>
      <c r="M9" s="189"/>
      <c r="N9" s="190"/>
      <c r="O9" s="52"/>
      <c r="P9" s="142"/>
    </row>
    <row r="10" spans="1:16" s="51" customFormat="1" ht="13.5" customHeight="1" thickBot="1">
      <c r="A10" s="155" t="s">
        <v>7</v>
      </c>
      <c r="B10" s="155"/>
      <c r="C10" s="155"/>
      <c r="D10" s="155"/>
      <c r="E10" s="155"/>
      <c r="F10" s="155"/>
      <c r="G10" s="155"/>
      <c r="H10" s="155"/>
      <c r="I10" s="53"/>
      <c r="K10" s="185" t="s">
        <v>8</v>
      </c>
      <c r="L10" s="186"/>
      <c r="M10" s="186"/>
      <c r="N10" s="187"/>
      <c r="P10" s="142"/>
    </row>
    <row r="11" spans="1:16" s="51" customFormat="1" ht="13.5" customHeight="1" thickBot="1">
      <c r="A11" s="155" t="s">
        <v>9</v>
      </c>
      <c r="B11" s="155"/>
      <c r="C11" s="155"/>
      <c r="D11" s="147" t="s">
        <v>10</v>
      </c>
      <c r="E11" s="147"/>
      <c r="F11" s="148"/>
      <c r="G11" s="146" t="s">
        <v>113</v>
      </c>
      <c r="H11" s="148"/>
      <c r="I11" s="53"/>
      <c r="K11" s="170" t="s">
        <v>494</v>
      </c>
      <c r="L11" s="171"/>
      <c r="M11" s="171"/>
      <c r="N11" s="172"/>
      <c r="P11" s="142"/>
    </row>
    <row r="12" spans="1:16" s="51" customFormat="1" ht="7.5" customHeight="1" thickBot="1">
      <c r="A12" s="155"/>
      <c r="B12" s="155"/>
      <c r="C12" s="155"/>
      <c r="D12" s="150"/>
      <c r="E12" s="150"/>
      <c r="F12" s="151"/>
      <c r="G12" s="149"/>
      <c r="H12" s="151"/>
      <c r="I12" s="53"/>
      <c r="K12" s="173"/>
      <c r="L12" s="174"/>
      <c r="M12" s="174"/>
      <c r="N12" s="175"/>
      <c r="P12" s="142"/>
    </row>
    <row r="13" spans="1:16" s="51" customFormat="1" ht="18.75" customHeight="1" thickBot="1">
      <c r="A13" s="158" t="s">
        <v>11</v>
      </c>
      <c r="B13" s="159"/>
      <c r="C13" s="160"/>
      <c r="D13" s="150"/>
      <c r="E13" s="150"/>
      <c r="F13" s="151"/>
      <c r="G13" s="149"/>
      <c r="H13" s="151"/>
      <c r="I13" s="53"/>
      <c r="K13" s="173"/>
      <c r="L13" s="174"/>
      <c r="M13" s="174"/>
      <c r="N13" s="175"/>
      <c r="P13" s="142"/>
    </row>
    <row r="14" spans="1:16" s="51" customFormat="1" ht="18.75" customHeight="1" thickBot="1">
      <c r="A14" s="152" t="s">
        <v>81</v>
      </c>
      <c r="B14" s="153"/>
      <c r="C14" s="154"/>
      <c r="D14" s="158" t="s">
        <v>82</v>
      </c>
      <c r="E14" s="159"/>
      <c r="F14" s="160"/>
      <c r="G14" s="156"/>
      <c r="H14" s="157"/>
      <c r="I14" s="53"/>
      <c r="K14" s="173"/>
      <c r="L14" s="174"/>
      <c r="M14" s="174"/>
      <c r="N14" s="175"/>
      <c r="P14" s="142"/>
    </row>
    <row r="15" spans="1:16" s="51" customFormat="1" ht="23.25" customHeight="1" thickBot="1">
      <c r="A15" s="155" t="s">
        <v>488</v>
      </c>
      <c r="B15" s="155"/>
      <c r="C15" s="155"/>
      <c r="D15" s="146" t="s">
        <v>12</v>
      </c>
      <c r="E15" s="147"/>
      <c r="F15" s="148"/>
      <c r="G15" s="146" t="s">
        <v>113</v>
      </c>
      <c r="H15" s="148"/>
      <c r="I15" s="53"/>
      <c r="K15" s="173"/>
      <c r="L15" s="174"/>
      <c r="M15" s="174"/>
      <c r="N15" s="175"/>
      <c r="P15" s="142"/>
    </row>
    <row r="16" spans="1:16" s="51" customFormat="1" ht="21.75" customHeight="1" thickBot="1">
      <c r="A16" s="152" t="s">
        <v>83</v>
      </c>
      <c r="B16" s="153"/>
      <c r="C16" s="154"/>
      <c r="D16" s="149"/>
      <c r="E16" s="150"/>
      <c r="F16" s="151"/>
      <c r="G16" s="149"/>
      <c r="H16" s="151"/>
      <c r="I16" s="53"/>
      <c r="K16" s="176"/>
      <c r="L16" s="177"/>
      <c r="M16" s="177"/>
      <c r="N16" s="178"/>
      <c r="P16" s="142"/>
    </row>
    <row r="17" spans="1:16" s="51" customFormat="1" ht="21.75" customHeight="1" thickBot="1">
      <c r="A17" s="152" t="s">
        <v>117</v>
      </c>
      <c r="B17" s="153"/>
      <c r="C17" s="154"/>
      <c r="D17" s="161"/>
      <c r="E17" s="156"/>
      <c r="F17" s="157"/>
      <c r="G17" s="161"/>
      <c r="H17" s="157"/>
      <c r="I17" s="53"/>
      <c r="J17" s="93"/>
      <c r="K17" s="92"/>
      <c r="L17" s="92"/>
      <c r="M17" s="92"/>
      <c r="N17" s="92"/>
      <c r="P17" s="142"/>
    </row>
    <row r="18" spans="1:16" s="51" customFormat="1" ht="13.5" customHeight="1" thickBot="1">
      <c r="A18" s="155" t="s">
        <v>13</v>
      </c>
      <c r="B18" s="155"/>
      <c r="C18" s="155"/>
      <c r="D18" s="155"/>
      <c r="E18" s="155"/>
      <c r="F18" s="155"/>
      <c r="G18" s="155"/>
      <c r="H18" s="155"/>
      <c r="I18" s="53"/>
      <c r="K18" s="54"/>
      <c r="L18" s="54"/>
      <c r="M18" s="54"/>
      <c r="N18" s="54"/>
      <c r="P18" s="142"/>
    </row>
    <row r="19" spans="1:16" s="51" customFormat="1" ht="13.5" customHeight="1" thickBot="1">
      <c r="A19" s="146" t="s">
        <v>14</v>
      </c>
      <c r="B19" s="147"/>
      <c r="C19" s="148"/>
      <c r="D19" s="155" t="s">
        <v>15</v>
      </c>
      <c r="E19" s="155"/>
      <c r="F19" s="155"/>
      <c r="G19" s="155" t="s">
        <v>114</v>
      </c>
      <c r="H19" s="155"/>
      <c r="I19" s="53"/>
      <c r="K19" s="55"/>
      <c r="M19" s="56"/>
      <c r="N19" s="55"/>
      <c r="P19" s="142"/>
    </row>
    <row r="20" spans="1:16" s="51" customFormat="1" ht="13.5" thickBot="1">
      <c r="A20" s="149"/>
      <c r="B20" s="150"/>
      <c r="C20" s="151"/>
      <c r="D20" s="155"/>
      <c r="E20" s="155"/>
      <c r="F20" s="155"/>
      <c r="G20" s="155"/>
      <c r="H20" s="155"/>
      <c r="I20" s="53"/>
      <c r="K20" s="56"/>
      <c r="L20" s="56"/>
      <c r="M20" s="56"/>
      <c r="N20" s="56"/>
      <c r="P20" s="142"/>
    </row>
    <row r="21" spans="1:16" s="51" customFormat="1" ht="13.5" thickBot="1">
      <c r="A21" s="149"/>
      <c r="B21" s="150"/>
      <c r="C21" s="151"/>
      <c r="D21" s="155"/>
      <c r="E21" s="155"/>
      <c r="F21" s="155"/>
      <c r="G21" s="155"/>
      <c r="H21" s="155"/>
      <c r="I21" s="53"/>
      <c r="K21" s="55"/>
      <c r="L21" s="56"/>
      <c r="M21" s="56"/>
      <c r="N21" s="56"/>
      <c r="P21" s="142"/>
    </row>
    <row r="22" spans="1:16" s="51" customFormat="1" ht="21.75" customHeight="1" thickBot="1">
      <c r="A22" s="152" t="s">
        <v>83</v>
      </c>
      <c r="B22" s="153"/>
      <c r="C22" s="154"/>
      <c r="D22" s="155"/>
      <c r="E22" s="155"/>
      <c r="F22" s="155"/>
      <c r="G22" s="155"/>
      <c r="H22" s="155"/>
      <c r="I22" s="53"/>
      <c r="K22" s="56"/>
      <c r="L22" s="56"/>
      <c r="M22" s="56"/>
      <c r="N22" s="56"/>
      <c r="P22" s="142"/>
    </row>
    <row r="23" spans="1:16" s="51" customFormat="1" ht="21.75" customHeight="1" thickBot="1">
      <c r="A23" s="155" t="s">
        <v>16</v>
      </c>
      <c r="B23" s="155"/>
      <c r="C23" s="155"/>
      <c r="D23" s="152" t="s">
        <v>17</v>
      </c>
      <c r="E23" s="153"/>
      <c r="F23" s="154"/>
      <c r="G23" s="152" t="s">
        <v>115</v>
      </c>
      <c r="H23" s="154"/>
      <c r="I23" s="53"/>
      <c r="K23" s="56"/>
      <c r="L23" s="56"/>
      <c r="M23" s="56"/>
      <c r="N23" s="56"/>
      <c r="P23" s="142"/>
    </row>
    <row r="24" spans="1:16" s="51" customFormat="1" ht="13.5" customHeight="1" thickBot="1">
      <c r="A24" s="155"/>
      <c r="B24" s="155"/>
      <c r="C24" s="155"/>
      <c r="D24" s="152" t="s">
        <v>84</v>
      </c>
      <c r="E24" s="153"/>
      <c r="F24" s="154"/>
      <c r="G24" s="152" t="s">
        <v>116</v>
      </c>
      <c r="H24" s="154"/>
      <c r="I24" s="53"/>
      <c r="K24" s="56"/>
      <c r="L24" s="56"/>
      <c r="M24" s="56"/>
      <c r="N24" s="56"/>
      <c r="P24" s="142"/>
    </row>
    <row r="25" spans="1:16" s="51" customFormat="1" ht="9" customHeight="1" thickBot="1">
      <c r="A25" s="155"/>
      <c r="B25" s="155"/>
      <c r="C25" s="155"/>
      <c r="D25" s="152"/>
      <c r="E25" s="153"/>
      <c r="F25" s="154"/>
      <c r="G25" s="152"/>
      <c r="H25" s="154"/>
      <c r="I25" s="53"/>
      <c r="K25" s="56"/>
      <c r="L25" s="56"/>
      <c r="M25" s="56"/>
      <c r="N25" s="56"/>
      <c r="P25" s="142"/>
    </row>
    <row r="26" spans="1:15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209" t="s">
        <v>118</v>
      </c>
      <c r="B27" s="204"/>
      <c r="C27" s="205"/>
      <c r="D27" s="180" t="s">
        <v>223</v>
      </c>
      <c r="E27" s="181"/>
      <c r="F27" s="181"/>
      <c r="G27" s="181"/>
      <c r="H27" s="181"/>
      <c r="I27" s="181"/>
      <c r="J27" s="181"/>
      <c r="K27" s="182"/>
      <c r="M27" s="8"/>
    </row>
    <row r="28" spans="1:11" ht="13.5" thickBot="1">
      <c r="A28" s="193" t="s">
        <v>20</v>
      </c>
      <c r="B28" s="204"/>
      <c r="C28" s="205"/>
      <c r="D28" s="210" t="s">
        <v>498</v>
      </c>
      <c r="E28" s="210"/>
      <c r="F28" s="210"/>
      <c r="G28" s="210"/>
      <c r="H28" s="210"/>
      <c r="I28" s="210"/>
      <c r="J28" s="210"/>
      <c r="K28" s="211"/>
    </row>
    <row r="29" spans="1:11" ht="13.5" thickBot="1">
      <c r="A29" s="15"/>
      <c r="B29" s="16"/>
      <c r="C29" s="16"/>
      <c r="D29" s="191"/>
      <c r="E29" s="191"/>
      <c r="F29" s="191"/>
      <c r="G29" s="191"/>
      <c r="H29" s="191"/>
      <c r="I29" s="191"/>
      <c r="J29" s="191"/>
      <c r="K29" s="192"/>
    </row>
    <row r="30" spans="1:11" ht="13.5" thickBot="1">
      <c r="A30" s="200" t="s">
        <v>18</v>
      </c>
      <c r="B30" s="201"/>
      <c r="C30" s="201"/>
      <c r="D30" s="201"/>
      <c r="E30" s="202"/>
      <c r="F30" s="200" t="s">
        <v>19</v>
      </c>
      <c r="G30" s="201"/>
      <c r="H30" s="201"/>
      <c r="I30" s="201"/>
      <c r="J30" s="201"/>
      <c r="K30" s="202"/>
    </row>
    <row r="31" spans="1:11" ht="13.5" thickBot="1">
      <c r="A31" s="206">
        <v>1</v>
      </c>
      <c r="B31" s="207"/>
      <c r="C31" s="207"/>
      <c r="D31" s="207"/>
      <c r="E31" s="208"/>
      <c r="F31" s="206">
        <v>2</v>
      </c>
      <c r="G31" s="207"/>
      <c r="H31" s="207"/>
      <c r="I31" s="207"/>
      <c r="J31" s="207"/>
      <c r="K31" s="208"/>
    </row>
    <row r="32" spans="1:11" ht="13.5" thickBot="1">
      <c r="A32" s="196"/>
      <c r="B32" s="196"/>
      <c r="C32" s="196"/>
      <c r="D32" s="196"/>
      <c r="E32" s="196"/>
      <c r="F32" s="196"/>
      <c r="G32" s="196"/>
      <c r="H32" s="200"/>
      <c r="I32" s="201"/>
      <c r="J32" s="201"/>
      <c r="K32" s="202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93" t="s">
        <v>54</v>
      </c>
      <c r="B34" s="204"/>
      <c r="C34" s="205"/>
      <c r="D34" s="197" t="s">
        <v>499</v>
      </c>
      <c r="E34" s="198"/>
      <c r="F34" s="198"/>
      <c r="G34" s="198"/>
      <c r="H34" s="198"/>
      <c r="I34" s="198"/>
      <c r="J34" s="198"/>
      <c r="K34" s="199"/>
    </row>
    <row r="35" spans="1:14" ht="13.5" thickBot="1">
      <c r="A35" s="94"/>
      <c r="B35" s="95"/>
      <c r="C35" s="95"/>
      <c r="D35" s="3"/>
      <c r="E35" s="3"/>
      <c r="F35" s="3"/>
      <c r="G35" s="3"/>
      <c r="H35" s="3"/>
      <c r="I35" s="3"/>
      <c r="J35" s="3"/>
      <c r="K35" s="4"/>
      <c r="L35" s="1" t="s">
        <v>486</v>
      </c>
      <c r="M35" s="13"/>
      <c r="N35" s="46">
        <f ca="1">TODAY()</f>
        <v>41464</v>
      </c>
    </row>
    <row r="36" spans="1:14" ht="19.5" thickBot="1">
      <c r="A36" s="193" t="s">
        <v>20</v>
      </c>
      <c r="B36" s="194"/>
      <c r="C36" s="195"/>
      <c r="D36" s="197" t="s">
        <v>500</v>
      </c>
      <c r="E36" s="198"/>
      <c r="F36" s="198"/>
      <c r="G36" s="198"/>
      <c r="H36" s="198"/>
      <c r="I36" s="198"/>
      <c r="J36" s="198"/>
      <c r="K36" s="199"/>
      <c r="L36" s="1" t="s">
        <v>487</v>
      </c>
      <c r="N36" s="139" t="str">
        <f>IF(D27=0," ",VLOOKUP(D27,Коды_судов,2,0))&amp;IF(D27=0," "," ")</f>
        <v>155 </v>
      </c>
    </row>
  </sheetData>
  <sheetProtection password="EC45" sheet="1"/>
  <mergeCells count="51">
    <mergeCell ref="M7:N7"/>
    <mergeCell ref="D23:F23"/>
    <mergeCell ref="A34:C34"/>
    <mergeCell ref="A30:E30"/>
    <mergeCell ref="F30:K30"/>
    <mergeCell ref="A31:E31"/>
    <mergeCell ref="F31:K31"/>
    <mergeCell ref="A27:C27"/>
    <mergeCell ref="A28:C28"/>
    <mergeCell ref="D28:K28"/>
    <mergeCell ref="D29:K29"/>
    <mergeCell ref="A36:C36"/>
    <mergeCell ref="A32:C32"/>
    <mergeCell ref="D32:E32"/>
    <mergeCell ref="D34:K34"/>
    <mergeCell ref="D36:K36"/>
    <mergeCell ref="F32:G32"/>
    <mergeCell ref="H32:K32"/>
    <mergeCell ref="D27:K27"/>
    <mergeCell ref="M6:N6"/>
    <mergeCell ref="G23:H23"/>
    <mergeCell ref="D24:F25"/>
    <mergeCell ref="G24:H25"/>
    <mergeCell ref="K10:N10"/>
    <mergeCell ref="K9:N9"/>
    <mergeCell ref="A10:F10"/>
    <mergeCell ref="A23:C25"/>
    <mergeCell ref="D11:F13"/>
    <mergeCell ref="D2:L2"/>
    <mergeCell ref="D4:L5"/>
    <mergeCell ref="G10:H10"/>
    <mergeCell ref="A17:C17"/>
    <mergeCell ref="K11:N16"/>
    <mergeCell ref="A16:C16"/>
    <mergeCell ref="A9:C9"/>
    <mergeCell ref="D9:F9"/>
    <mergeCell ref="G9:H9"/>
    <mergeCell ref="A11:C12"/>
    <mergeCell ref="G11:H14"/>
    <mergeCell ref="A13:C13"/>
    <mergeCell ref="D14:F14"/>
    <mergeCell ref="D15:F17"/>
    <mergeCell ref="G15:H17"/>
    <mergeCell ref="A14:C14"/>
    <mergeCell ref="A15:C15"/>
    <mergeCell ref="A19:C21"/>
    <mergeCell ref="A22:C22"/>
    <mergeCell ref="A18:F18"/>
    <mergeCell ref="G18:H18"/>
    <mergeCell ref="D19:F22"/>
    <mergeCell ref="G19:H2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1"/>
  <sheetViews>
    <sheetView showGridLines="0" zoomScale="74" zoomScaleNormal="74" zoomScalePageLayoutView="0" workbookViewId="0" topLeftCell="A1">
      <selection activeCell="Q31" sqref="Q31"/>
    </sheetView>
  </sheetViews>
  <sheetFormatPr defaultColWidth="9.140625" defaultRowHeight="12.75"/>
  <cols>
    <col min="1" max="1" width="11.7109375" style="58" customWidth="1"/>
    <col min="2" max="2" width="50.00390625" style="66" customWidth="1"/>
    <col min="3" max="3" width="4.28125" style="66" customWidth="1"/>
    <col min="4" max="4" width="16.421875" style="58" customWidth="1"/>
    <col min="5" max="5" width="14.7109375" style="58" customWidth="1"/>
    <col min="6" max="6" width="9.8515625" style="58" customWidth="1"/>
    <col min="7" max="7" width="10.140625" style="58" customWidth="1"/>
    <col min="8" max="9" width="9.140625" style="58" customWidth="1"/>
    <col min="10" max="10" width="11.57421875" style="58" customWidth="1"/>
    <col min="11" max="11" width="14.140625" style="58" customWidth="1"/>
    <col min="12" max="12" width="12.28125" style="58" customWidth="1"/>
    <col min="13" max="13" width="11.00390625" style="58" customWidth="1"/>
    <col min="14" max="14" width="10.8515625" style="58" customWidth="1"/>
    <col min="15" max="16" width="10.57421875" style="58" customWidth="1"/>
    <col min="17" max="17" width="11.28125" style="58" customWidth="1"/>
    <col min="18" max="16384" width="9.140625" style="58" customWidth="1"/>
  </cols>
  <sheetData>
    <row r="1" s="101" customFormat="1" ht="12.75"/>
    <row r="2" spans="1:13" s="101" customFormat="1" ht="12.75" customHeight="1">
      <c r="A2" s="212" t="s">
        <v>25</v>
      </c>
      <c r="B2" s="213"/>
      <c r="C2" s="218" t="str">
        <f>IF('Титул ф.4'!D27=0," ",'Титул ф.4'!D27)</f>
        <v>Ульяновский областной суд </v>
      </c>
      <c r="D2" s="219"/>
      <c r="E2" s="219"/>
      <c r="F2" s="219"/>
      <c r="G2" s="219"/>
      <c r="H2" s="219"/>
      <c r="I2" s="219"/>
      <c r="J2" s="219"/>
      <c r="K2" s="219"/>
      <c r="L2" s="219"/>
      <c r="M2" s="220"/>
    </row>
    <row r="3" spans="1:13" s="101" customFormat="1" ht="18" customHeight="1">
      <c r="A3" s="214" t="s">
        <v>86</v>
      </c>
      <c r="B3" s="214"/>
      <c r="C3" s="214"/>
      <c r="D3" s="214"/>
      <c r="H3" s="215" t="s">
        <v>26</v>
      </c>
      <c r="I3" s="216"/>
      <c r="J3" s="221" t="s">
        <v>468</v>
      </c>
      <c r="K3" s="222"/>
      <c r="L3" s="222"/>
      <c r="M3" s="223"/>
    </row>
    <row r="4" spans="1:13" s="101" customFormat="1" ht="22.5" customHeight="1">
      <c r="A4" s="214"/>
      <c r="B4" s="214"/>
      <c r="C4" s="214"/>
      <c r="D4" s="214"/>
      <c r="H4" s="217" t="s">
        <v>27</v>
      </c>
      <c r="I4" s="216"/>
      <c r="J4" s="221" t="s">
        <v>468</v>
      </c>
      <c r="K4" s="222"/>
      <c r="L4" s="222"/>
      <c r="M4" s="223"/>
    </row>
    <row r="5" spans="1:17" ht="22.5" customHeight="1">
      <c r="A5" s="225" t="s">
        <v>144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s="57" customFormat="1" ht="24" customHeight="1">
      <c r="A6" s="233" t="s">
        <v>28</v>
      </c>
      <c r="B6" s="234"/>
      <c r="C6" s="237" t="s">
        <v>29</v>
      </c>
      <c r="D6" s="224" t="s">
        <v>87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s="57" customFormat="1" ht="77.25" customHeight="1">
      <c r="A7" s="235"/>
      <c r="B7" s="236"/>
      <c r="C7" s="238"/>
      <c r="D7" s="103" t="s">
        <v>88</v>
      </c>
      <c r="E7" s="104" t="s">
        <v>145</v>
      </c>
      <c r="F7" s="105" t="s">
        <v>89</v>
      </c>
      <c r="G7" s="105" t="s">
        <v>90</v>
      </c>
      <c r="H7" s="105" t="s">
        <v>91</v>
      </c>
      <c r="I7" s="105" t="s">
        <v>92</v>
      </c>
      <c r="J7" s="105" t="s">
        <v>119</v>
      </c>
      <c r="K7" s="103" t="s">
        <v>142</v>
      </c>
      <c r="L7" s="104" t="s">
        <v>146</v>
      </c>
      <c r="M7" s="105" t="s">
        <v>93</v>
      </c>
      <c r="N7" s="105" t="s">
        <v>94</v>
      </c>
      <c r="O7" s="105" t="s">
        <v>95</v>
      </c>
      <c r="P7" s="105" t="s">
        <v>96</v>
      </c>
      <c r="Q7" s="105" t="s">
        <v>143</v>
      </c>
    </row>
    <row r="8" spans="1:17" s="57" customFormat="1" ht="12.75" customHeight="1">
      <c r="A8" s="231" t="s">
        <v>30</v>
      </c>
      <c r="B8" s="232"/>
      <c r="C8" s="59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>
        <v>13</v>
      </c>
      <c r="Q8" s="41">
        <v>14</v>
      </c>
    </row>
    <row r="9" spans="1:17" s="57" customFormat="1" ht="30.75" customHeight="1">
      <c r="A9" s="229" t="s">
        <v>31</v>
      </c>
      <c r="B9" s="230"/>
      <c r="C9" s="60">
        <v>1</v>
      </c>
      <c r="D9" s="106">
        <v>13312</v>
      </c>
      <c r="E9" s="106">
        <v>13312</v>
      </c>
      <c r="F9" s="106">
        <v>0</v>
      </c>
      <c r="G9" s="106">
        <v>0</v>
      </c>
      <c r="H9" s="106">
        <v>0</v>
      </c>
      <c r="I9" s="106">
        <v>0</v>
      </c>
      <c r="J9" s="107"/>
      <c r="K9" s="106">
        <v>170426</v>
      </c>
      <c r="L9" s="106">
        <v>8000</v>
      </c>
      <c r="M9" s="106">
        <v>0</v>
      </c>
      <c r="N9" s="106">
        <v>0</v>
      </c>
      <c r="O9" s="106">
        <v>0</v>
      </c>
      <c r="P9" s="106">
        <v>0</v>
      </c>
      <c r="Q9" s="106">
        <v>162426</v>
      </c>
    </row>
    <row r="10" spans="1:17" s="57" customFormat="1" ht="15" customHeight="1">
      <c r="A10" s="226" t="s">
        <v>97</v>
      </c>
      <c r="B10" s="61" t="s">
        <v>78</v>
      </c>
      <c r="C10" s="60">
        <v>2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7"/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</row>
    <row r="11" spans="1:17" ht="15" customHeight="1">
      <c r="A11" s="227"/>
      <c r="B11" s="61" t="s">
        <v>32</v>
      </c>
      <c r="C11" s="60">
        <v>3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7"/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</row>
    <row r="12" spans="1:17" ht="15" customHeight="1">
      <c r="A12" s="227"/>
      <c r="B12" s="61" t="s">
        <v>33</v>
      </c>
      <c r="C12" s="60">
        <v>4</v>
      </c>
      <c r="D12" s="106">
        <v>0</v>
      </c>
      <c r="E12" s="106">
        <v>0</v>
      </c>
      <c r="F12" s="106"/>
      <c r="G12" s="106">
        <v>0</v>
      </c>
      <c r="H12" s="106">
        <v>0</v>
      </c>
      <c r="I12" s="106">
        <v>0</v>
      </c>
      <c r="J12" s="107"/>
      <c r="K12" s="108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</row>
    <row r="13" spans="1:17" ht="15" customHeight="1">
      <c r="A13" s="227"/>
      <c r="B13" s="61" t="s">
        <v>34</v>
      </c>
      <c r="C13" s="60">
        <v>5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7"/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</row>
    <row r="14" spans="1:17" ht="31.5" customHeight="1">
      <c r="A14" s="227"/>
      <c r="B14" s="61" t="s">
        <v>35</v>
      </c>
      <c r="C14" s="60">
        <v>6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7"/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</row>
    <row r="15" spans="1:17" ht="15" customHeight="1">
      <c r="A15" s="228"/>
      <c r="B15" s="61" t="s">
        <v>36</v>
      </c>
      <c r="C15" s="60">
        <v>7</v>
      </c>
      <c r="D15" s="106">
        <v>13312</v>
      </c>
      <c r="E15" s="106">
        <v>13312</v>
      </c>
      <c r="F15" s="106"/>
      <c r="G15" s="106"/>
      <c r="H15" s="106"/>
      <c r="I15" s="106"/>
      <c r="J15" s="107"/>
      <c r="K15" s="106">
        <v>170426</v>
      </c>
      <c r="L15" s="106">
        <v>8000</v>
      </c>
      <c r="M15" s="106"/>
      <c r="N15" s="106"/>
      <c r="O15" s="106"/>
      <c r="P15" s="106"/>
      <c r="Q15" s="106">
        <v>162426</v>
      </c>
    </row>
    <row r="16" spans="1:17" ht="32.25" customHeight="1">
      <c r="A16" s="229" t="s">
        <v>72</v>
      </c>
      <c r="B16" s="230"/>
      <c r="C16" s="60">
        <v>8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7"/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</row>
    <row r="17" spans="1:17" ht="50.25" customHeight="1">
      <c r="A17" s="229" t="s">
        <v>37</v>
      </c>
      <c r="B17" s="230"/>
      <c r="C17" s="60">
        <v>9</v>
      </c>
      <c r="D17" s="107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7"/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</row>
    <row r="18" spans="1:17" ht="21" customHeight="1">
      <c r="A18" s="229" t="s">
        <v>38</v>
      </c>
      <c r="B18" s="230"/>
      <c r="C18" s="60">
        <v>10</v>
      </c>
      <c r="D18" s="106">
        <v>13312</v>
      </c>
      <c r="E18" s="106">
        <v>13312</v>
      </c>
      <c r="F18" s="106">
        <v>0</v>
      </c>
      <c r="G18" s="106">
        <v>0</v>
      </c>
      <c r="H18" s="106">
        <v>0</v>
      </c>
      <c r="I18" s="106">
        <v>0</v>
      </c>
      <c r="J18" s="107"/>
      <c r="K18" s="106">
        <v>170426</v>
      </c>
      <c r="L18" s="106">
        <v>8000</v>
      </c>
      <c r="M18" s="106">
        <v>0</v>
      </c>
      <c r="N18" s="106">
        <v>0</v>
      </c>
      <c r="O18" s="106">
        <v>0</v>
      </c>
      <c r="P18" s="106">
        <v>0</v>
      </c>
      <c r="Q18" s="106">
        <v>162426</v>
      </c>
    </row>
    <row r="19" spans="1:17" ht="15" customHeight="1">
      <c r="A19" s="226" t="s">
        <v>98</v>
      </c>
      <c r="B19" s="61" t="s">
        <v>78</v>
      </c>
      <c r="C19" s="60">
        <v>11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7"/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</row>
    <row r="20" spans="1:17" ht="15" customHeight="1">
      <c r="A20" s="227"/>
      <c r="B20" s="61" t="s">
        <v>32</v>
      </c>
      <c r="C20" s="60">
        <v>12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7"/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</row>
    <row r="21" spans="1:17" ht="15" customHeight="1">
      <c r="A21" s="227"/>
      <c r="B21" s="61" t="s">
        <v>33</v>
      </c>
      <c r="C21" s="60">
        <v>13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7"/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</row>
    <row r="22" spans="1:17" ht="15" customHeight="1">
      <c r="A22" s="227"/>
      <c r="B22" s="61" t="s">
        <v>34</v>
      </c>
      <c r="C22" s="60">
        <v>14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7"/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</row>
    <row r="23" spans="1:17" ht="31.5" customHeight="1">
      <c r="A23" s="227"/>
      <c r="B23" s="61" t="s">
        <v>35</v>
      </c>
      <c r="C23" s="60">
        <v>15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7"/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</row>
    <row r="24" spans="1:17" ht="15" customHeight="1">
      <c r="A24" s="228"/>
      <c r="B24" s="61" t="s">
        <v>36</v>
      </c>
      <c r="C24" s="60">
        <v>16</v>
      </c>
      <c r="D24" s="106">
        <v>13312</v>
      </c>
      <c r="E24" s="106">
        <v>13312</v>
      </c>
      <c r="F24" s="106">
        <v>0</v>
      </c>
      <c r="G24" s="106">
        <v>0</v>
      </c>
      <c r="H24" s="106">
        <v>0</v>
      </c>
      <c r="I24" s="106">
        <v>0</v>
      </c>
      <c r="J24" s="107"/>
      <c r="K24" s="106">
        <v>170426</v>
      </c>
      <c r="L24" s="106">
        <v>8000</v>
      </c>
      <c r="M24" s="106">
        <v>0</v>
      </c>
      <c r="N24" s="106">
        <v>0</v>
      </c>
      <c r="O24" s="106">
        <v>0</v>
      </c>
      <c r="P24" s="106">
        <v>0</v>
      </c>
      <c r="Q24" s="106">
        <v>162426</v>
      </c>
    </row>
    <row r="25" spans="1:17" ht="60" customHeight="1">
      <c r="A25" s="239" t="s">
        <v>99</v>
      </c>
      <c r="B25" s="240"/>
      <c r="C25" s="60">
        <v>17</v>
      </c>
      <c r="D25" s="106">
        <v>13312</v>
      </c>
      <c r="E25" s="106">
        <v>13312</v>
      </c>
      <c r="F25" s="106">
        <v>0</v>
      </c>
      <c r="G25" s="106">
        <v>0</v>
      </c>
      <c r="H25" s="106">
        <v>0</v>
      </c>
      <c r="I25" s="106">
        <v>0</v>
      </c>
      <c r="J25" s="107"/>
      <c r="K25" s="106">
        <v>170426</v>
      </c>
      <c r="L25" s="106">
        <v>8000</v>
      </c>
      <c r="M25" s="106">
        <v>0</v>
      </c>
      <c r="N25" s="106">
        <v>0</v>
      </c>
      <c r="O25" s="106">
        <v>0</v>
      </c>
      <c r="P25" s="106">
        <v>0</v>
      </c>
      <c r="Q25" s="106">
        <v>162426</v>
      </c>
    </row>
    <row r="26" spans="1:17" ht="15" customHeight="1">
      <c r="A26" s="226" t="s">
        <v>39</v>
      </c>
      <c r="B26" s="62" t="s">
        <v>79</v>
      </c>
      <c r="C26" s="60">
        <v>18</v>
      </c>
      <c r="D26" s="106">
        <v>13312</v>
      </c>
      <c r="E26" s="106">
        <v>13312</v>
      </c>
      <c r="F26" s="106">
        <v>0</v>
      </c>
      <c r="G26" s="106">
        <v>0</v>
      </c>
      <c r="H26" s="106">
        <v>0</v>
      </c>
      <c r="I26" s="106">
        <v>0</v>
      </c>
      <c r="J26" s="107"/>
      <c r="K26" s="106">
        <v>170426</v>
      </c>
      <c r="L26" s="106">
        <v>8000</v>
      </c>
      <c r="M26" s="106">
        <v>0</v>
      </c>
      <c r="N26" s="106">
        <v>0</v>
      </c>
      <c r="O26" s="106">
        <v>0</v>
      </c>
      <c r="P26" s="106">
        <v>0</v>
      </c>
      <c r="Q26" s="106">
        <v>162426</v>
      </c>
    </row>
    <row r="27" spans="1:17" ht="15" customHeight="1">
      <c r="A27" s="227"/>
      <c r="B27" s="61" t="s">
        <v>40</v>
      </c>
      <c r="C27" s="60">
        <v>19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7"/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</row>
    <row r="28" spans="1:17" ht="15" customHeight="1">
      <c r="A28" s="227"/>
      <c r="B28" s="61" t="s">
        <v>41</v>
      </c>
      <c r="C28" s="60">
        <v>20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7"/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</row>
    <row r="29" spans="1:17" ht="15" customHeight="1">
      <c r="A29" s="227"/>
      <c r="B29" s="61" t="s">
        <v>42</v>
      </c>
      <c r="C29" s="60">
        <v>21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7"/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</row>
    <row r="30" spans="1:17" ht="28.5" customHeight="1">
      <c r="A30" s="229" t="s">
        <v>43</v>
      </c>
      <c r="B30" s="230"/>
      <c r="C30" s="60">
        <v>22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7"/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</row>
    <row r="31" spans="1:7" ht="12.75">
      <c r="A31" s="58" t="s">
        <v>485</v>
      </c>
      <c r="B31" s="63"/>
      <c r="C31" s="63"/>
      <c r="D31" s="64"/>
      <c r="E31" s="65"/>
      <c r="F31" s="65"/>
      <c r="G31" s="65"/>
    </row>
  </sheetData>
  <sheetProtection/>
  <mergeCells count="21">
    <mergeCell ref="A26:A29"/>
    <mergeCell ref="A30:B30"/>
    <mergeCell ref="A17:B17"/>
    <mergeCell ref="A18:B18"/>
    <mergeCell ref="A19:A24"/>
    <mergeCell ref="A25:B25"/>
    <mergeCell ref="D6:Q6"/>
    <mergeCell ref="A5:Q5"/>
    <mergeCell ref="A10:A15"/>
    <mergeCell ref="A16:B16"/>
    <mergeCell ref="A8:B8"/>
    <mergeCell ref="A9:B9"/>
    <mergeCell ref="A6:B7"/>
    <mergeCell ref="C6:C7"/>
    <mergeCell ref="A2:B2"/>
    <mergeCell ref="A3:D4"/>
    <mergeCell ref="H3:I3"/>
    <mergeCell ref="H4:I4"/>
    <mergeCell ref="C2:M2"/>
    <mergeCell ref="J3:M3"/>
    <mergeCell ref="J4:M4"/>
  </mergeCells>
  <conditionalFormatting sqref="D9:Q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7"/>
  <sheetViews>
    <sheetView showGridLines="0" zoomScale="70" zoomScaleNormal="70" zoomScalePageLayoutView="0" workbookViewId="0" topLeftCell="A7">
      <selection activeCell="F34" sqref="F34"/>
    </sheetView>
  </sheetViews>
  <sheetFormatPr defaultColWidth="9.140625" defaultRowHeight="12.75"/>
  <cols>
    <col min="1" max="1" width="99.00390625" style="58" customWidth="1"/>
    <col min="2" max="2" width="3.8515625" style="70" bestFit="1" customWidth="1"/>
    <col min="3" max="3" width="15.7109375" style="58" customWidth="1"/>
    <col min="4" max="4" width="20.8515625" style="58" customWidth="1"/>
    <col min="5" max="5" width="16.7109375" style="58" customWidth="1"/>
    <col min="6" max="6" width="18.28125" style="58" customWidth="1"/>
    <col min="7" max="7" width="5.8515625" style="58" customWidth="1"/>
    <col min="8" max="8" width="26.57421875" style="58" customWidth="1"/>
    <col min="9" max="9" width="4.00390625" style="58" customWidth="1"/>
    <col min="10" max="10" width="9.421875" style="58" customWidth="1"/>
    <col min="11" max="16384" width="9.140625" style="58" customWidth="1"/>
  </cols>
  <sheetData>
    <row r="1" s="101" customFormat="1" ht="12.75">
      <c r="B1" s="110"/>
    </row>
    <row r="2" spans="1:6" s="101" customFormat="1" ht="12.75">
      <c r="A2" s="67" t="s">
        <v>25</v>
      </c>
      <c r="B2" s="245" t="str">
        <f>IF('Титул ф.4'!D27=0," ",'Титул ф.4'!D27)</f>
        <v>Ульяновский областной суд </v>
      </c>
      <c r="C2" s="246"/>
      <c r="D2" s="246"/>
      <c r="E2" s="246"/>
      <c r="F2" s="247"/>
    </row>
    <row r="3" spans="1:6" ht="15.75" customHeight="1">
      <c r="A3" s="250" t="s">
        <v>478</v>
      </c>
      <c r="B3" s="250"/>
      <c r="C3" s="250"/>
      <c r="D3" s="250"/>
      <c r="E3" s="250"/>
      <c r="F3" s="250"/>
    </row>
    <row r="4" spans="1:6" ht="30" customHeight="1">
      <c r="A4" s="244"/>
      <c r="B4" s="244"/>
      <c r="C4" s="244"/>
      <c r="D4" s="244"/>
      <c r="E4" s="244"/>
      <c r="F4" s="244"/>
    </row>
    <row r="5" spans="1:6" s="57" customFormat="1" ht="21" customHeight="1">
      <c r="A5" s="248" t="s">
        <v>44</v>
      </c>
      <c r="B5" s="251" t="s">
        <v>29</v>
      </c>
      <c r="C5" s="224" t="s">
        <v>45</v>
      </c>
      <c r="D5" s="224"/>
      <c r="E5" s="224"/>
      <c r="F5" s="224"/>
    </row>
    <row r="6" spans="1:6" s="57" customFormat="1" ht="63">
      <c r="A6" s="249"/>
      <c r="B6" s="252"/>
      <c r="C6" s="102" t="s">
        <v>46</v>
      </c>
      <c r="D6" s="102" t="s">
        <v>47</v>
      </c>
      <c r="E6" s="105" t="s">
        <v>48</v>
      </c>
      <c r="F6" s="102" t="s">
        <v>471</v>
      </c>
    </row>
    <row r="7" spans="1:6" s="57" customFormat="1" ht="12.75" customHeight="1">
      <c r="A7" s="68" t="s">
        <v>30</v>
      </c>
      <c r="B7" s="41"/>
      <c r="C7" s="41">
        <v>1</v>
      </c>
      <c r="D7" s="41">
        <v>2</v>
      </c>
      <c r="E7" s="41">
        <v>3</v>
      </c>
      <c r="F7" s="41">
        <v>4</v>
      </c>
    </row>
    <row r="8" spans="1:6" s="57" customFormat="1" ht="33" customHeight="1">
      <c r="A8" s="42" t="s">
        <v>147</v>
      </c>
      <c r="B8" s="60">
        <v>1</v>
      </c>
      <c r="C8" s="106">
        <v>0</v>
      </c>
      <c r="D8" s="106">
        <v>0</v>
      </c>
      <c r="E8" s="106">
        <v>0</v>
      </c>
      <c r="F8" s="106">
        <v>0</v>
      </c>
    </row>
    <row r="9" spans="1:6" s="57" customFormat="1" ht="15.75">
      <c r="A9" s="42" t="s">
        <v>148</v>
      </c>
      <c r="B9" s="60">
        <v>2</v>
      </c>
      <c r="C9" s="106">
        <v>0</v>
      </c>
      <c r="D9" s="106">
        <v>0</v>
      </c>
      <c r="E9" s="106">
        <v>0</v>
      </c>
      <c r="F9" s="106">
        <v>0</v>
      </c>
    </row>
    <row r="10" spans="1:6" ht="28.5" customHeight="1">
      <c r="A10" s="42" t="s">
        <v>473</v>
      </c>
      <c r="B10" s="60">
        <v>3</v>
      </c>
      <c r="C10" s="106">
        <v>0</v>
      </c>
      <c r="D10" s="106">
        <v>0</v>
      </c>
      <c r="E10" s="106">
        <v>0</v>
      </c>
      <c r="F10" s="106">
        <v>0</v>
      </c>
    </row>
    <row r="11" spans="1:6" ht="15.75">
      <c r="A11" s="42" t="s">
        <v>474</v>
      </c>
      <c r="B11" s="60">
        <v>4</v>
      </c>
      <c r="C11" s="107"/>
      <c r="D11" s="107"/>
      <c r="E11" s="107"/>
      <c r="F11" s="107"/>
    </row>
    <row r="12" spans="1:6" ht="38.25">
      <c r="A12" s="42" t="s">
        <v>475</v>
      </c>
      <c r="B12" s="60">
        <v>5</v>
      </c>
      <c r="C12" s="111"/>
      <c r="D12" s="111"/>
      <c r="E12" s="111"/>
      <c r="F12" s="111"/>
    </row>
    <row r="13" spans="1:6" ht="27">
      <c r="A13" s="42" t="s">
        <v>476</v>
      </c>
      <c r="B13" s="60">
        <v>6</v>
      </c>
      <c r="C13" s="106">
        <v>0</v>
      </c>
      <c r="D13" s="106">
        <v>0</v>
      </c>
      <c r="E13" s="106">
        <v>0</v>
      </c>
      <c r="F13" s="106">
        <v>0</v>
      </c>
    </row>
    <row r="14" spans="1:6" ht="28.5" customHeight="1">
      <c r="A14" s="42" t="s">
        <v>477</v>
      </c>
      <c r="B14" s="69">
        <v>7</v>
      </c>
      <c r="C14" s="109"/>
      <c r="D14" s="106">
        <v>4400</v>
      </c>
      <c r="E14" s="109"/>
      <c r="F14" s="109"/>
    </row>
    <row r="15" spans="1:6" ht="31.5">
      <c r="A15" s="81" t="s">
        <v>106</v>
      </c>
      <c r="B15" s="60">
        <v>8</v>
      </c>
      <c r="C15" s="106">
        <v>0</v>
      </c>
      <c r="D15" s="106">
        <v>0</v>
      </c>
      <c r="E15" s="106">
        <v>0</v>
      </c>
      <c r="F15" s="106">
        <v>0</v>
      </c>
    </row>
    <row r="16" ht="13.5" customHeight="1">
      <c r="A16" s="58" t="s">
        <v>483</v>
      </c>
    </row>
    <row r="17" spans="1:4" ht="13.5" customHeight="1">
      <c r="A17" s="243" t="s">
        <v>472</v>
      </c>
      <c r="B17" s="243"/>
      <c r="C17" s="243"/>
      <c r="D17" s="243"/>
    </row>
    <row r="18" spans="1:6" ht="18.75" customHeight="1">
      <c r="A18" s="253" t="s">
        <v>49</v>
      </c>
      <c r="B18" s="253"/>
      <c r="C18" s="253"/>
      <c r="D18" s="253"/>
      <c r="E18" s="253"/>
      <c r="F18" s="71"/>
    </row>
    <row r="19" spans="1:6" ht="48" customHeight="1">
      <c r="A19" s="248" t="s">
        <v>73</v>
      </c>
      <c r="B19" s="251" t="s">
        <v>29</v>
      </c>
      <c r="C19" s="224" t="s">
        <v>74</v>
      </c>
      <c r="D19" s="224"/>
      <c r="E19" s="241" t="s">
        <v>75</v>
      </c>
      <c r="F19" s="242"/>
    </row>
    <row r="20" spans="1:6" ht="48" customHeight="1">
      <c r="A20" s="249"/>
      <c r="B20" s="252"/>
      <c r="C20" s="102" t="s">
        <v>50</v>
      </c>
      <c r="D20" s="102" t="s">
        <v>76</v>
      </c>
      <c r="E20" s="102" t="s">
        <v>50</v>
      </c>
      <c r="F20" s="102" t="s">
        <v>76</v>
      </c>
    </row>
    <row r="21" spans="1:6" ht="12.75">
      <c r="A21" s="68" t="s">
        <v>30</v>
      </c>
      <c r="B21" s="72"/>
      <c r="C21" s="41">
        <v>1</v>
      </c>
      <c r="D21" s="41">
        <v>2</v>
      </c>
      <c r="E21" s="41">
        <v>3</v>
      </c>
      <c r="F21" s="41">
        <v>4</v>
      </c>
    </row>
    <row r="22" spans="1:6" ht="15.75">
      <c r="A22" s="73" t="s">
        <v>100</v>
      </c>
      <c r="B22" s="74">
        <v>1</v>
      </c>
      <c r="C22" s="106">
        <v>0</v>
      </c>
      <c r="D22" s="106">
        <v>0</v>
      </c>
      <c r="E22" s="106">
        <v>0</v>
      </c>
      <c r="F22" s="106">
        <v>0</v>
      </c>
    </row>
    <row r="23" spans="1:6" ht="15.75">
      <c r="A23" s="73" t="s">
        <v>101</v>
      </c>
      <c r="B23" s="74">
        <v>2</v>
      </c>
      <c r="C23" s="106">
        <v>0</v>
      </c>
      <c r="D23" s="106">
        <v>0</v>
      </c>
      <c r="E23" s="106">
        <v>0</v>
      </c>
      <c r="F23" s="106">
        <v>0</v>
      </c>
    </row>
    <row r="24" spans="1:6" ht="12.75">
      <c r="A24" s="135" t="s">
        <v>467</v>
      </c>
      <c r="B24" s="135"/>
      <c r="C24" s="135"/>
      <c r="D24" s="135"/>
      <c r="E24" s="135"/>
      <c r="F24" s="136"/>
    </row>
    <row r="25" spans="1:6" ht="63" customHeight="1">
      <c r="A25" s="244" t="s">
        <v>102</v>
      </c>
      <c r="B25" s="244"/>
      <c r="C25" s="244"/>
      <c r="D25" s="244"/>
      <c r="E25" s="65"/>
      <c r="F25" s="65"/>
    </row>
    <row r="26" spans="1:6" ht="45" customHeight="1">
      <c r="A26" s="112" t="s">
        <v>103</v>
      </c>
      <c r="B26" s="41" t="s">
        <v>29</v>
      </c>
      <c r="C26" s="102" t="s">
        <v>62</v>
      </c>
      <c r="D26" s="41" t="s">
        <v>107</v>
      </c>
      <c r="E26" s="65"/>
      <c r="F26" s="65"/>
    </row>
    <row r="27" spans="1:6" s="76" customFormat="1" ht="12" customHeight="1">
      <c r="A27" s="38" t="s">
        <v>30</v>
      </c>
      <c r="B27" s="37"/>
      <c r="C27" s="37">
        <v>1</v>
      </c>
      <c r="D27" s="37">
        <v>2</v>
      </c>
      <c r="E27" s="75"/>
      <c r="F27" s="75"/>
    </row>
    <row r="28" spans="1:6" s="79" customFormat="1" ht="37.5" customHeight="1">
      <c r="A28" s="77" t="s">
        <v>104</v>
      </c>
      <c r="B28" s="32">
        <v>1</v>
      </c>
      <c r="C28" s="107"/>
      <c r="D28" s="107"/>
      <c r="E28" s="78"/>
      <c r="F28" s="78"/>
    </row>
    <row r="29" spans="1:4" s="80" customFormat="1" ht="33" customHeight="1">
      <c r="A29" s="43" t="s">
        <v>105</v>
      </c>
      <c r="B29" s="32">
        <v>2</v>
      </c>
      <c r="C29" s="107"/>
      <c r="D29" s="107"/>
    </row>
    <row r="30" s="80" customFormat="1" ht="12.75">
      <c r="A30" s="58" t="s">
        <v>484</v>
      </c>
    </row>
    <row r="31" s="80" customFormat="1" ht="29.25" customHeight="1">
      <c r="A31" s="82"/>
    </row>
    <row r="32" s="80" customFormat="1" ht="42.75" customHeight="1">
      <c r="A32" s="82"/>
    </row>
    <row r="33" s="80" customFormat="1" ht="20.25" customHeight="1"/>
    <row r="34" s="80" customFormat="1" ht="12.75"/>
    <row r="35" s="80" customFormat="1" ht="12.75"/>
    <row r="36" s="80" customFormat="1" ht="12.75"/>
    <row r="37" ht="12.75">
      <c r="B37" s="58"/>
    </row>
  </sheetData>
  <sheetProtection/>
  <mergeCells count="12">
    <mergeCell ref="B2:F2"/>
    <mergeCell ref="A5:A6"/>
    <mergeCell ref="A3:F4"/>
    <mergeCell ref="B5:B6"/>
    <mergeCell ref="C5:F5"/>
    <mergeCell ref="C19:D19"/>
    <mergeCell ref="E19:F19"/>
    <mergeCell ref="A17:D17"/>
    <mergeCell ref="A25:D25"/>
    <mergeCell ref="A18:E18"/>
    <mergeCell ref="A19:A20"/>
    <mergeCell ref="B19:B20"/>
  </mergeCells>
  <conditionalFormatting sqref="C25:D26 C19:F20 C28:D29 C8:F10 C22:F23 C12:F15">
    <cfRule type="cellIs" priority="2" dxfId="0" operator="lessThan" stopIfTrue="1">
      <formula>0</formula>
    </cfRule>
  </conditionalFormatting>
  <conditionalFormatting sqref="C11:F11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3"/>
  <sheetViews>
    <sheetView tabSelected="1" zoomScalePageLayoutView="0" workbookViewId="0" topLeftCell="A13">
      <selection activeCell="F22" sqref="F22:J22"/>
    </sheetView>
  </sheetViews>
  <sheetFormatPr defaultColWidth="9.140625" defaultRowHeight="12.75"/>
  <cols>
    <col min="1" max="1" width="46.421875" style="20" customWidth="1"/>
    <col min="2" max="2" width="3.57421875" style="23" customWidth="1"/>
    <col min="3" max="3" width="15.57421875" style="20" customWidth="1"/>
    <col min="4" max="4" width="13.28125" style="20" customWidth="1"/>
    <col min="5" max="5" width="13.8515625" style="20" customWidth="1"/>
    <col min="6" max="6" width="13.7109375" style="20" customWidth="1"/>
    <col min="7" max="7" width="12.421875" style="20" customWidth="1"/>
    <col min="8" max="8" width="12.57421875" style="20" customWidth="1"/>
    <col min="9" max="9" width="10.421875" style="20" customWidth="1"/>
    <col min="10" max="10" width="12.57421875" style="20" customWidth="1"/>
    <col min="11" max="11" width="11.8515625" style="20" customWidth="1"/>
    <col min="12" max="16384" width="9.140625" style="20" customWidth="1"/>
  </cols>
  <sheetData>
    <row r="1" s="113" customFormat="1" ht="12.75"/>
    <row r="2" spans="1:7" s="113" customFormat="1" ht="15" customHeight="1">
      <c r="A2" s="262" t="s">
        <v>25</v>
      </c>
      <c r="B2" s="262"/>
      <c r="C2" s="263" t="str">
        <f>IF('Титул ф.4'!D27=0," ",'Титул ф.4'!D27)</f>
        <v>Ульяновский областной суд </v>
      </c>
      <c r="D2" s="264"/>
      <c r="E2" s="264"/>
      <c r="F2" s="264"/>
      <c r="G2" s="265"/>
    </row>
    <row r="3" spans="1:10" ht="20.25" customHeight="1">
      <c r="A3" s="257" t="s">
        <v>154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1" ht="80.25" customHeight="1">
      <c r="A4" s="114" t="s">
        <v>85</v>
      </c>
      <c r="B4" s="32" t="s">
        <v>29</v>
      </c>
      <c r="C4" s="114" t="s">
        <v>57</v>
      </c>
      <c r="D4" s="114" t="s">
        <v>58</v>
      </c>
      <c r="E4" s="114" t="s">
        <v>59</v>
      </c>
      <c r="F4" s="32" t="s">
        <v>60</v>
      </c>
      <c r="G4" s="115" t="s">
        <v>61</v>
      </c>
      <c r="H4" s="32" t="s">
        <v>108</v>
      </c>
      <c r="I4" s="116"/>
      <c r="J4" s="116"/>
      <c r="K4" s="116"/>
    </row>
    <row r="5" spans="1:9" s="24" customFormat="1" ht="10.5">
      <c r="A5" s="33" t="s">
        <v>30</v>
      </c>
      <c r="B5" s="33"/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23"/>
    </row>
    <row r="6" spans="1:11" ht="31.5" customHeight="1">
      <c r="A6" s="43" t="s">
        <v>470</v>
      </c>
      <c r="B6" s="36">
        <v>1</v>
      </c>
      <c r="C6" s="117">
        <v>709</v>
      </c>
      <c r="D6" s="117">
        <v>11</v>
      </c>
      <c r="E6" s="117">
        <v>0</v>
      </c>
      <c r="F6" s="117">
        <v>0</v>
      </c>
      <c r="G6" s="117">
        <v>0</v>
      </c>
      <c r="H6" s="117">
        <v>0</v>
      </c>
      <c r="I6" s="258"/>
      <c r="J6" s="259"/>
      <c r="K6" s="259"/>
    </row>
    <row r="7" spans="2:10" ht="15" customHeight="1">
      <c r="B7" s="20"/>
      <c r="H7" s="27"/>
      <c r="I7" s="27"/>
      <c r="J7" s="27"/>
    </row>
    <row r="8" spans="1:10" ht="21.75" customHeight="1">
      <c r="A8" s="257" t="s">
        <v>149</v>
      </c>
      <c r="B8" s="257"/>
      <c r="C8" s="257"/>
      <c r="D8" s="257"/>
      <c r="E8" s="257"/>
      <c r="F8" s="257"/>
      <c r="G8" s="257"/>
      <c r="H8" s="27"/>
      <c r="I8" s="27"/>
      <c r="J8" s="27"/>
    </row>
    <row r="9" spans="1:8" ht="13.5" customHeight="1">
      <c r="A9" s="35" t="s">
        <v>80</v>
      </c>
      <c r="B9" s="31"/>
      <c r="C9" s="31"/>
      <c r="D9" s="34"/>
      <c r="E9" s="34"/>
      <c r="F9" s="27"/>
      <c r="G9" s="27"/>
      <c r="H9" s="27"/>
    </row>
    <row r="10" spans="1:6" ht="74.25" customHeight="1">
      <c r="A10" s="119" t="s">
        <v>65</v>
      </c>
      <c r="B10" s="100" t="s">
        <v>63</v>
      </c>
      <c r="C10" s="120" t="s">
        <v>479</v>
      </c>
      <c r="D10" s="32" t="s">
        <v>480</v>
      </c>
      <c r="E10" s="32" t="s">
        <v>150</v>
      </c>
      <c r="F10" s="32" t="s">
        <v>151</v>
      </c>
    </row>
    <row r="11" spans="1:6" s="24" customFormat="1" ht="10.5" customHeight="1">
      <c r="A11" s="36" t="s">
        <v>30</v>
      </c>
      <c r="B11" s="33"/>
      <c r="C11" s="33">
        <v>1</v>
      </c>
      <c r="D11" s="33">
        <v>2</v>
      </c>
      <c r="E11" s="33">
        <v>3</v>
      </c>
      <c r="F11" s="33">
        <v>4</v>
      </c>
    </row>
    <row r="12" spans="1:6" ht="38.25" customHeight="1">
      <c r="A12" s="43" t="s">
        <v>68</v>
      </c>
      <c r="B12" s="36">
        <v>1</v>
      </c>
      <c r="C12" s="121">
        <v>0</v>
      </c>
      <c r="D12" s="121">
        <v>0</v>
      </c>
      <c r="E12" s="121">
        <v>0</v>
      </c>
      <c r="F12" s="121">
        <v>0</v>
      </c>
    </row>
    <row r="13" spans="1:6" ht="53.25" customHeight="1">
      <c r="A13" s="43" t="s">
        <v>70</v>
      </c>
      <c r="B13" s="36">
        <v>2</v>
      </c>
      <c r="C13" s="121">
        <v>0</v>
      </c>
      <c r="D13" s="121">
        <v>0</v>
      </c>
      <c r="E13" s="121">
        <v>0</v>
      </c>
      <c r="F13" s="121">
        <v>0</v>
      </c>
    </row>
    <row r="14" spans="1:6" ht="43.5" customHeight="1">
      <c r="A14" s="43" t="s">
        <v>69</v>
      </c>
      <c r="B14" s="36">
        <v>3</v>
      </c>
      <c r="C14" s="121">
        <v>0</v>
      </c>
      <c r="D14" s="121">
        <v>0</v>
      </c>
      <c r="E14" s="121">
        <v>0</v>
      </c>
      <c r="F14" s="121">
        <v>0</v>
      </c>
    </row>
    <row r="15" spans="1:6" ht="30" customHeight="1">
      <c r="A15" s="43" t="s">
        <v>67</v>
      </c>
      <c r="B15" s="36">
        <v>4</v>
      </c>
      <c r="C15" s="121">
        <v>0</v>
      </c>
      <c r="D15" s="121">
        <v>0</v>
      </c>
      <c r="E15" s="121">
        <v>0</v>
      </c>
      <c r="F15" s="121">
        <v>0</v>
      </c>
    </row>
    <row r="16" spans="1:6" ht="18.75">
      <c r="A16" s="122" t="s">
        <v>77</v>
      </c>
      <c r="B16" s="19">
        <v>5</v>
      </c>
      <c r="C16" s="121">
        <v>0</v>
      </c>
      <c r="D16" s="121">
        <v>0</v>
      </c>
      <c r="E16" s="121">
        <v>0</v>
      </c>
      <c r="F16" s="121">
        <v>0</v>
      </c>
    </row>
    <row r="17" spans="1:6" ht="32.25" customHeight="1">
      <c r="A17" s="123" t="s">
        <v>152</v>
      </c>
      <c r="B17" s="19">
        <v>6</v>
      </c>
      <c r="C17" s="121">
        <v>0</v>
      </c>
      <c r="D17" s="121">
        <v>0</v>
      </c>
      <c r="E17" s="121">
        <v>0</v>
      </c>
      <c r="F17" s="121">
        <v>0</v>
      </c>
    </row>
    <row r="18" spans="1:4" ht="25.5" customHeight="1">
      <c r="A18" s="260" t="s">
        <v>64</v>
      </c>
      <c r="B18" s="260"/>
      <c r="C18" s="260"/>
      <c r="D18" s="28"/>
    </row>
    <row r="19" spans="1:10" ht="35.25" customHeight="1">
      <c r="A19" s="25" t="s">
        <v>51</v>
      </c>
      <c r="B19" s="19">
        <v>1</v>
      </c>
      <c r="C19" s="121">
        <v>77</v>
      </c>
      <c r="D19" s="26"/>
      <c r="E19" s="261" t="s">
        <v>469</v>
      </c>
      <c r="F19" s="268" t="s">
        <v>495</v>
      </c>
      <c r="G19" s="268"/>
      <c r="H19" s="268"/>
      <c r="I19" s="268"/>
      <c r="J19" s="268"/>
    </row>
    <row r="20" spans="1:10" ht="30.75" customHeight="1">
      <c r="A20" s="25" t="s">
        <v>481</v>
      </c>
      <c r="B20" s="19">
        <v>2</v>
      </c>
      <c r="C20" s="121">
        <v>1</v>
      </c>
      <c r="D20" s="26"/>
      <c r="E20" s="261"/>
      <c r="F20" s="256" t="s">
        <v>153</v>
      </c>
      <c r="G20" s="256"/>
      <c r="H20" s="256"/>
      <c r="I20" s="256"/>
      <c r="J20" s="256"/>
    </row>
    <row r="21" spans="1:10" ht="21.75" customHeight="1">
      <c r="A21" s="124"/>
      <c r="B21" s="20"/>
      <c r="C21" s="23"/>
      <c r="D21" s="23"/>
      <c r="E21" s="269" t="s">
        <v>66</v>
      </c>
      <c r="F21" s="255"/>
      <c r="G21" s="255"/>
      <c r="H21" s="255"/>
      <c r="I21" s="255"/>
      <c r="J21" s="255"/>
    </row>
    <row r="22" spans="2:10" ht="21.75" customHeight="1">
      <c r="B22" s="20"/>
      <c r="C22" s="23"/>
      <c r="D22" s="23"/>
      <c r="E22" s="269"/>
      <c r="F22" s="266" t="s">
        <v>501</v>
      </c>
      <c r="G22" s="266"/>
      <c r="H22" s="266"/>
      <c r="I22" s="266"/>
      <c r="J22" s="266"/>
    </row>
    <row r="23" spans="2:10" ht="22.5" customHeight="1">
      <c r="B23" s="20"/>
      <c r="C23" s="23"/>
      <c r="D23" s="23"/>
      <c r="E23" s="269"/>
      <c r="F23" s="267" t="s">
        <v>153</v>
      </c>
      <c r="G23" s="267"/>
      <c r="H23" s="267"/>
      <c r="I23" s="267"/>
      <c r="J23" s="267"/>
    </row>
    <row r="24" spans="2:10" ht="15.75">
      <c r="B24" s="20"/>
      <c r="C24" s="23"/>
      <c r="D24" s="23"/>
      <c r="E24" s="118"/>
      <c r="F24" s="21" t="s">
        <v>496</v>
      </c>
      <c r="G24" s="118"/>
      <c r="H24" s="254" t="s">
        <v>497</v>
      </c>
      <c r="I24" s="254"/>
      <c r="J24" s="254"/>
    </row>
    <row r="25" spans="2:10" ht="12.75">
      <c r="B25" s="20"/>
      <c r="C25" s="23"/>
      <c r="D25" s="23"/>
      <c r="E25" s="18" t="s">
        <v>55</v>
      </c>
      <c r="F25" s="22" t="s">
        <v>52</v>
      </c>
      <c r="G25" s="118"/>
      <c r="H25" s="118"/>
      <c r="I25" s="22" t="s">
        <v>56</v>
      </c>
      <c r="J25" s="118"/>
    </row>
    <row r="26" spans="2:4" ht="12.75">
      <c r="B26" s="20"/>
      <c r="C26" s="23"/>
      <c r="D26" s="26"/>
    </row>
    <row r="27" ht="12.75">
      <c r="D27" s="26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</sheetData>
  <sheetProtection/>
  <mergeCells count="14">
    <mergeCell ref="A2:B2"/>
    <mergeCell ref="C2:G2"/>
    <mergeCell ref="F22:J22"/>
    <mergeCell ref="F23:J23"/>
    <mergeCell ref="F19:J19"/>
    <mergeCell ref="E21:E23"/>
    <mergeCell ref="H24:J24"/>
    <mergeCell ref="F21:J21"/>
    <mergeCell ref="F20:J20"/>
    <mergeCell ref="A3:J3"/>
    <mergeCell ref="I6:K6"/>
    <mergeCell ref="A8:G8"/>
    <mergeCell ref="A18:C18"/>
    <mergeCell ref="E19:E20"/>
  </mergeCells>
  <conditionalFormatting sqref="C12:F17 C6:H6">
    <cfRule type="cellIs" priority="3" dxfId="0" operator="lessThan" stopIfTrue="1">
      <formula>0</formula>
    </cfRule>
  </conditionalFormatting>
  <conditionalFormatting sqref="C19:C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31"/>
  <sheetViews>
    <sheetView zoomScalePageLayoutView="0" workbookViewId="0" topLeftCell="A1">
      <selection activeCell="C1" sqref="C1:D16384"/>
    </sheetView>
  </sheetViews>
  <sheetFormatPr defaultColWidth="9.140625" defaultRowHeight="12.75"/>
  <cols>
    <col min="2" max="2" width="14.57421875" style="0" customWidth="1"/>
    <col min="3" max="3" width="45.28125" style="86" customWidth="1"/>
    <col min="4" max="4" width="58.140625" style="86" customWidth="1"/>
  </cols>
  <sheetData>
    <row r="1" spans="1:4" ht="13.5" thickBot="1">
      <c r="A1" s="97" t="s">
        <v>109</v>
      </c>
      <c r="B1" s="97" t="s">
        <v>110</v>
      </c>
      <c r="C1" s="98" t="s">
        <v>111</v>
      </c>
      <c r="D1" s="98" t="s">
        <v>112</v>
      </c>
    </row>
    <row r="2" spans="1:4" ht="12.75">
      <c r="A2" s="87">
        <f>IF((SUM('Разделы 2, 3, 4'!C12:C12)=0),"","Неверно!")</f>
      </c>
      <c r="B2" s="84">
        <v>91769</v>
      </c>
      <c r="C2" s="85" t="s">
        <v>336</v>
      </c>
      <c r="D2" s="85" t="s">
        <v>133</v>
      </c>
    </row>
    <row r="3" spans="1:4" ht="12.75">
      <c r="A3" s="87">
        <f>IF((SUM('Разделы 2, 3, 4'!D12:D12)=0),"","Неверно!")</f>
      </c>
      <c r="B3" s="84">
        <v>91769</v>
      </c>
      <c r="C3" s="85" t="s">
        <v>337</v>
      </c>
      <c r="D3" s="85" t="s">
        <v>133</v>
      </c>
    </row>
    <row r="4" spans="1:4" ht="12.75">
      <c r="A4" s="87">
        <f>IF((SUM('Разделы 2, 3, 4'!E12:E12)=0),"","Неверно!")</f>
      </c>
      <c r="B4" s="84">
        <v>91769</v>
      </c>
      <c r="C4" s="85" t="s">
        <v>338</v>
      </c>
      <c r="D4" s="85" t="s">
        <v>133</v>
      </c>
    </row>
    <row r="5" spans="1:4" ht="12.75">
      <c r="A5" s="87">
        <f>IF((SUM('Разделы 2, 3, 4'!F12:F12)=0),"","Неверно!")</f>
      </c>
      <c r="B5" s="84">
        <v>91769</v>
      </c>
      <c r="C5" s="85" t="s">
        <v>339</v>
      </c>
      <c r="D5" s="85" t="s">
        <v>133</v>
      </c>
    </row>
    <row r="6" spans="1:4" ht="25.5">
      <c r="A6" s="87">
        <f>IF((SUM('Раздел 1'!K9:K9)=SUM('Раздел 1'!L9:Q9)),"","Неверно!")</f>
      </c>
      <c r="B6" s="84">
        <v>91846</v>
      </c>
      <c r="C6" s="85" t="s">
        <v>340</v>
      </c>
      <c r="D6" s="85" t="s">
        <v>120</v>
      </c>
    </row>
    <row r="7" spans="1:4" ht="25.5">
      <c r="A7" s="87">
        <f>IF((SUM('Раздел 1'!K10:K10)=SUM('Раздел 1'!L10:Q10)),"","Неверно!")</f>
      </c>
      <c r="B7" s="84">
        <v>91846</v>
      </c>
      <c r="C7" s="85" t="s">
        <v>341</v>
      </c>
      <c r="D7" s="85" t="s">
        <v>120</v>
      </c>
    </row>
    <row r="8" spans="1:4" ht="25.5">
      <c r="A8" s="87">
        <f>IF((SUM('Раздел 1'!K11:K11)=SUM('Раздел 1'!L11:Q11)),"","Неверно!")</f>
      </c>
      <c r="B8" s="84">
        <v>91846</v>
      </c>
      <c r="C8" s="85" t="s">
        <v>342</v>
      </c>
      <c r="D8" s="85" t="s">
        <v>120</v>
      </c>
    </row>
    <row r="9" spans="1:4" ht="25.5">
      <c r="A9" s="87">
        <f>IF((SUM('Раздел 1'!K12:K12)=SUM('Раздел 1'!L12:Q12)),"","Неверно!")</f>
      </c>
      <c r="B9" s="84">
        <v>91846</v>
      </c>
      <c r="C9" s="85" t="s">
        <v>343</v>
      </c>
      <c r="D9" s="85" t="s">
        <v>120</v>
      </c>
    </row>
    <row r="10" spans="1:4" ht="25.5">
      <c r="A10" s="87">
        <f>IF((SUM('Раздел 1'!K13:K13)=SUM('Раздел 1'!L13:Q13)),"","Неверно!")</f>
      </c>
      <c r="B10" s="84">
        <v>91846</v>
      </c>
      <c r="C10" s="85" t="s">
        <v>344</v>
      </c>
      <c r="D10" s="85" t="s">
        <v>120</v>
      </c>
    </row>
    <row r="11" spans="1:4" ht="25.5">
      <c r="A11" s="87">
        <f>IF((SUM('Раздел 1'!K14:K14)=SUM('Раздел 1'!L14:Q14)),"","Неверно!")</f>
      </c>
      <c r="B11" s="84">
        <v>91846</v>
      </c>
      <c r="C11" s="85" t="s">
        <v>345</v>
      </c>
      <c r="D11" s="85" t="s">
        <v>120</v>
      </c>
    </row>
    <row r="12" spans="1:4" ht="25.5">
      <c r="A12" s="87">
        <f>IF((SUM('Раздел 1'!K15:K15)=SUM('Раздел 1'!L15:Q15)),"","Неверно!")</f>
      </c>
      <c r="B12" s="84">
        <v>91846</v>
      </c>
      <c r="C12" s="85" t="s">
        <v>346</v>
      </c>
      <c r="D12" s="85" t="s">
        <v>120</v>
      </c>
    </row>
    <row r="13" spans="1:4" ht="25.5">
      <c r="A13" s="87">
        <f>IF((SUM('Раздел 1'!K16:K16)=SUM('Раздел 1'!L16:Q16)),"","Неверно!")</f>
      </c>
      <c r="B13" s="84">
        <v>91846</v>
      </c>
      <c r="C13" s="85" t="s">
        <v>347</v>
      </c>
      <c r="D13" s="85" t="s">
        <v>120</v>
      </c>
    </row>
    <row r="14" spans="1:4" ht="25.5">
      <c r="A14" s="87">
        <f>IF((SUM('Раздел 1'!K17:K17)=SUM('Раздел 1'!L17:Q17)),"","Неверно!")</f>
      </c>
      <c r="B14" s="84">
        <v>91846</v>
      </c>
      <c r="C14" s="85" t="s">
        <v>348</v>
      </c>
      <c r="D14" s="85" t="s">
        <v>120</v>
      </c>
    </row>
    <row r="15" spans="1:4" ht="25.5">
      <c r="A15" s="87">
        <f>IF((SUM('Раздел 1'!K18:K18)=SUM('Раздел 1'!L18:Q18)),"","Неверно!")</f>
      </c>
      <c r="B15" s="84">
        <v>91846</v>
      </c>
      <c r="C15" s="85" t="s">
        <v>349</v>
      </c>
      <c r="D15" s="85" t="s">
        <v>120</v>
      </c>
    </row>
    <row r="16" spans="1:4" ht="25.5">
      <c r="A16" s="87">
        <f>IF((SUM('Раздел 1'!K19:K19)=SUM('Раздел 1'!L19:Q19)),"","Неверно!")</f>
      </c>
      <c r="B16" s="84">
        <v>91846</v>
      </c>
      <c r="C16" s="85" t="s">
        <v>350</v>
      </c>
      <c r="D16" s="85" t="s">
        <v>120</v>
      </c>
    </row>
    <row r="17" spans="1:4" ht="25.5">
      <c r="A17" s="87">
        <f>IF((SUM('Раздел 1'!K20:K20)=SUM('Раздел 1'!L20:Q20)),"","Неверно!")</f>
      </c>
      <c r="B17" s="84">
        <v>91846</v>
      </c>
      <c r="C17" s="85" t="s">
        <v>351</v>
      </c>
      <c r="D17" s="85" t="s">
        <v>120</v>
      </c>
    </row>
    <row r="18" spans="1:4" ht="25.5">
      <c r="A18" s="87">
        <f>IF((SUM('Раздел 1'!K21:K21)=SUM('Раздел 1'!L21:Q21)),"","Неверно!")</f>
      </c>
      <c r="B18" s="84">
        <v>91846</v>
      </c>
      <c r="C18" s="85" t="s">
        <v>352</v>
      </c>
      <c r="D18" s="85" t="s">
        <v>120</v>
      </c>
    </row>
    <row r="19" spans="1:4" ht="25.5">
      <c r="A19" s="87">
        <f>IF((SUM('Раздел 1'!K22:K22)=SUM('Раздел 1'!L22:Q22)),"","Неверно!")</f>
      </c>
      <c r="B19" s="84">
        <v>91846</v>
      </c>
      <c r="C19" s="85" t="s">
        <v>353</v>
      </c>
      <c r="D19" s="85" t="s">
        <v>120</v>
      </c>
    </row>
    <row r="20" spans="1:4" ht="25.5">
      <c r="A20" s="87">
        <f>IF((SUM('Раздел 1'!K23:K23)=SUM('Раздел 1'!L23:Q23)),"","Неверно!")</f>
      </c>
      <c r="B20" s="84">
        <v>91846</v>
      </c>
      <c r="C20" s="85" t="s">
        <v>354</v>
      </c>
      <c r="D20" s="85" t="s">
        <v>120</v>
      </c>
    </row>
    <row r="21" spans="1:4" ht="25.5">
      <c r="A21" s="87">
        <f>IF((SUM('Раздел 1'!K24:K24)=SUM('Раздел 1'!L24:Q24)),"","Неверно!")</f>
      </c>
      <c r="B21" s="84">
        <v>91846</v>
      </c>
      <c r="C21" s="85" t="s">
        <v>355</v>
      </c>
      <c r="D21" s="85" t="s">
        <v>120</v>
      </c>
    </row>
    <row r="22" spans="1:4" ht="25.5">
      <c r="A22" s="87">
        <f>IF((SUM('Раздел 1'!K25:K25)=SUM('Раздел 1'!L25:Q25)),"","Неверно!")</f>
      </c>
      <c r="B22" s="84">
        <v>91846</v>
      </c>
      <c r="C22" s="85" t="s">
        <v>356</v>
      </c>
      <c r="D22" s="85" t="s">
        <v>120</v>
      </c>
    </row>
    <row r="23" spans="1:4" ht="25.5">
      <c r="A23" s="87">
        <f>IF((SUM('Раздел 1'!K26:K26)=SUM('Раздел 1'!L26:Q26)),"","Неверно!")</f>
      </c>
      <c r="B23" s="84">
        <v>91846</v>
      </c>
      <c r="C23" s="85" t="s">
        <v>357</v>
      </c>
      <c r="D23" s="85" t="s">
        <v>120</v>
      </c>
    </row>
    <row r="24" spans="1:4" ht="25.5">
      <c r="A24" s="87">
        <f>IF((SUM('Раздел 1'!K27:K27)=SUM('Раздел 1'!L27:Q27)),"","Неверно!")</f>
      </c>
      <c r="B24" s="84">
        <v>91846</v>
      </c>
      <c r="C24" s="85" t="s">
        <v>358</v>
      </c>
      <c r="D24" s="85" t="s">
        <v>120</v>
      </c>
    </row>
    <row r="25" spans="1:4" ht="25.5">
      <c r="A25" s="87">
        <f>IF((SUM('Раздел 1'!K28:K28)=SUM('Раздел 1'!L28:Q28)),"","Неверно!")</f>
      </c>
      <c r="B25" s="84">
        <v>91846</v>
      </c>
      <c r="C25" s="85" t="s">
        <v>359</v>
      </c>
      <c r="D25" s="85" t="s">
        <v>120</v>
      </c>
    </row>
    <row r="26" spans="1:4" ht="25.5">
      <c r="A26" s="87">
        <f>IF((SUM('Раздел 1'!K29:K29)=SUM('Раздел 1'!L29:Q29)),"","Неверно!")</f>
      </c>
      <c r="B26" s="84">
        <v>91846</v>
      </c>
      <c r="C26" s="85" t="s">
        <v>360</v>
      </c>
      <c r="D26" s="85" t="s">
        <v>120</v>
      </c>
    </row>
    <row r="27" spans="1:4" ht="25.5">
      <c r="A27" s="87">
        <f>IF((SUM('Раздел 1'!K30:K30)=SUM('Раздел 1'!L30:Q30)),"","Неверно!")</f>
      </c>
      <c r="B27" s="84">
        <v>91846</v>
      </c>
      <c r="C27" s="85" t="s">
        <v>361</v>
      </c>
      <c r="D27" s="85" t="s">
        <v>120</v>
      </c>
    </row>
    <row r="28" spans="1:4" ht="25.5">
      <c r="A28" s="87">
        <f>IF((SUM('Раздел 1'!D9:D9)=SUM('Раздел 1'!E9:J9)),"","Неверно!")</f>
      </c>
      <c r="B28" s="84">
        <v>91847</v>
      </c>
      <c r="C28" s="85" t="s">
        <v>362</v>
      </c>
      <c r="D28" s="85" t="s">
        <v>121</v>
      </c>
    </row>
    <row r="29" spans="1:4" ht="25.5">
      <c r="A29" s="87">
        <f>IF((SUM('Раздел 1'!D10:D10)=SUM('Раздел 1'!E10:J10)),"","Неверно!")</f>
      </c>
      <c r="B29" s="84">
        <v>91847</v>
      </c>
      <c r="C29" s="85" t="s">
        <v>363</v>
      </c>
      <c r="D29" s="85" t="s">
        <v>121</v>
      </c>
    </row>
    <row r="30" spans="1:4" ht="25.5">
      <c r="A30" s="87">
        <f>IF((SUM('Раздел 1'!D11:D11)=SUM('Раздел 1'!E11:J11)),"","Неверно!")</f>
      </c>
      <c r="B30" s="84">
        <v>91847</v>
      </c>
      <c r="C30" s="85" t="s">
        <v>364</v>
      </c>
      <c r="D30" s="85" t="s">
        <v>121</v>
      </c>
    </row>
    <row r="31" spans="1:4" ht="25.5">
      <c r="A31" s="87">
        <f>IF((SUM('Раздел 1'!D12:D12)=SUM('Раздел 1'!E12:J12)),"","Неверно!")</f>
      </c>
      <c r="B31" s="84">
        <v>91847</v>
      </c>
      <c r="C31" s="85" t="s">
        <v>365</v>
      </c>
      <c r="D31" s="85" t="s">
        <v>121</v>
      </c>
    </row>
    <row r="32" spans="1:4" ht="25.5">
      <c r="A32" s="87">
        <f>IF((SUM('Раздел 1'!D13:D13)=SUM('Раздел 1'!E13:J13)),"","Неверно!")</f>
      </c>
      <c r="B32" s="84">
        <v>91847</v>
      </c>
      <c r="C32" s="85" t="s">
        <v>366</v>
      </c>
      <c r="D32" s="85" t="s">
        <v>121</v>
      </c>
    </row>
    <row r="33" spans="1:4" ht="25.5">
      <c r="A33" s="87">
        <f>IF((SUM('Раздел 1'!D14:D14)=SUM('Раздел 1'!E14:J14)),"","Неверно!")</f>
      </c>
      <c r="B33" s="84">
        <v>91847</v>
      </c>
      <c r="C33" s="85" t="s">
        <v>367</v>
      </c>
      <c r="D33" s="85" t="s">
        <v>121</v>
      </c>
    </row>
    <row r="34" spans="1:4" ht="25.5">
      <c r="A34" s="87">
        <f>IF((SUM('Раздел 1'!D15:D15)=SUM('Раздел 1'!E15:J15)),"","Неверно!")</f>
      </c>
      <c r="B34" s="84">
        <v>91847</v>
      </c>
      <c r="C34" s="85" t="s">
        <v>368</v>
      </c>
      <c r="D34" s="85" t="s">
        <v>121</v>
      </c>
    </row>
    <row r="35" spans="1:4" ht="25.5">
      <c r="A35" s="87">
        <f>IF((SUM('Раздел 1'!D16:D16)=SUM('Раздел 1'!E16:J16)),"","Неверно!")</f>
      </c>
      <c r="B35" s="84">
        <v>91847</v>
      </c>
      <c r="C35" s="85" t="s">
        <v>369</v>
      </c>
      <c r="D35" s="85" t="s">
        <v>121</v>
      </c>
    </row>
    <row r="36" spans="1:4" ht="25.5">
      <c r="A36" s="87">
        <f>IF((SUM('Раздел 1'!D17:D17)=SUM('Раздел 1'!E17:J17)),"","Неверно!")</f>
      </c>
      <c r="B36" s="84">
        <v>91847</v>
      </c>
      <c r="C36" s="85" t="s">
        <v>370</v>
      </c>
      <c r="D36" s="85" t="s">
        <v>121</v>
      </c>
    </row>
    <row r="37" spans="1:4" ht="25.5">
      <c r="A37" s="87">
        <f>IF((SUM('Раздел 1'!D18:D18)=SUM('Раздел 1'!E18:J18)),"","Неверно!")</f>
      </c>
      <c r="B37" s="84">
        <v>91847</v>
      </c>
      <c r="C37" s="85" t="s">
        <v>371</v>
      </c>
      <c r="D37" s="85" t="s">
        <v>121</v>
      </c>
    </row>
    <row r="38" spans="1:4" ht="25.5">
      <c r="A38" s="87">
        <f>IF((SUM('Раздел 1'!D19:D19)=SUM('Раздел 1'!E19:J19)),"","Неверно!")</f>
      </c>
      <c r="B38" s="84">
        <v>91847</v>
      </c>
      <c r="C38" s="85" t="s">
        <v>372</v>
      </c>
      <c r="D38" s="85" t="s">
        <v>121</v>
      </c>
    </row>
    <row r="39" spans="1:4" ht="25.5">
      <c r="A39" s="87">
        <f>IF((SUM('Раздел 1'!D20:D20)=SUM('Раздел 1'!E20:J20)),"","Неверно!")</f>
      </c>
      <c r="B39" s="84">
        <v>91847</v>
      </c>
      <c r="C39" s="85" t="s">
        <v>373</v>
      </c>
      <c r="D39" s="85" t="s">
        <v>121</v>
      </c>
    </row>
    <row r="40" spans="1:4" ht="25.5">
      <c r="A40" s="87">
        <f>IF((SUM('Раздел 1'!D21:D21)=SUM('Раздел 1'!E21:J21)),"","Неверно!")</f>
      </c>
      <c r="B40" s="84">
        <v>91847</v>
      </c>
      <c r="C40" s="85" t="s">
        <v>374</v>
      </c>
      <c r="D40" s="85" t="s">
        <v>121</v>
      </c>
    </row>
    <row r="41" spans="1:4" ht="25.5">
      <c r="A41" s="87">
        <f>IF((SUM('Раздел 1'!D22:D22)=SUM('Раздел 1'!E22:J22)),"","Неверно!")</f>
      </c>
      <c r="B41" s="84">
        <v>91847</v>
      </c>
      <c r="C41" s="85" t="s">
        <v>375</v>
      </c>
      <c r="D41" s="85" t="s">
        <v>121</v>
      </c>
    </row>
    <row r="42" spans="1:4" ht="25.5">
      <c r="A42" s="87">
        <f>IF((SUM('Раздел 1'!D23:D23)=SUM('Раздел 1'!E23:J23)),"","Неверно!")</f>
      </c>
      <c r="B42" s="84">
        <v>91847</v>
      </c>
      <c r="C42" s="85" t="s">
        <v>376</v>
      </c>
      <c r="D42" s="85" t="s">
        <v>121</v>
      </c>
    </row>
    <row r="43" spans="1:4" ht="25.5">
      <c r="A43" s="87">
        <f>IF((SUM('Раздел 1'!D24:D24)=SUM('Раздел 1'!E24:J24)),"","Неверно!")</f>
      </c>
      <c r="B43" s="84">
        <v>91847</v>
      </c>
      <c r="C43" s="85" t="s">
        <v>377</v>
      </c>
      <c r="D43" s="85" t="s">
        <v>121</v>
      </c>
    </row>
    <row r="44" spans="1:4" ht="25.5">
      <c r="A44" s="87">
        <f>IF((SUM('Раздел 1'!D25:D25)=SUM('Раздел 1'!E25:J25)),"","Неверно!")</f>
      </c>
      <c r="B44" s="84">
        <v>91847</v>
      </c>
      <c r="C44" s="85" t="s">
        <v>378</v>
      </c>
      <c r="D44" s="85" t="s">
        <v>121</v>
      </c>
    </row>
    <row r="45" spans="1:4" ht="25.5">
      <c r="A45" s="87">
        <f>IF((SUM('Раздел 1'!D26:D26)=SUM('Раздел 1'!E26:J26)),"","Неверно!")</f>
      </c>
      <c r="B45" s="84">
        <v>91847</v>
      </c>
      <c r="C45" s="85" t="s">
        <v>379</v>
      </c>
      <c r="D45" s="85" t="s">
        <v>121</v>
      </c>
    </row>
    <row r="46" spans="1:4" ht="25.5">
      <c r="A46" s="87">
        <f>IF((SUM('Раздел 1'!D27:D27)=SUM('Раздел 1'!E27:J27)),"","Неверно!")</f>
      </c>
      <c r="B46" s="84">
        <v>91847</v>
      </c>
      <c r="C46" s="85" t="s">
        <v>380</v>
      </c>
      <c r="D46" s="85" t="s">
        <v>121</v>
      </c>
    </row>
    <row r="47" spans="1:4" ht="25.5">
      <c r="A47" s="87">
        <f>IF((SUM('Раздел 1'!D28:D28)=SUM('Раздел 1'!E28:J28)),"","Неверно!")</f>
      </c>
      <c r="B47" s="84">
        <v>91847</v>
      </c>
      <c r="C47" s="85" t="s">
        <v>381</v>
      </c>
      <c r="D47" s="85" t="s">
        <v>121</v>
      </c>
    </row>
    <row r="48" spans="1:4" ht="25.5">
      <c r="A48" s="87">
        <f>IF((SUM('Раздел 1'!D29:D29)=SUM('Раздел 1'!E29:J29)),"","Неверно!")</f>
      </c>
      <c r="B48" s="84">
        <v>91847</v>
      </c>
      <c r="C48" s="85" t="s">
        <v>382</v>
      </c>
      <c r="D48" s="85" t="s">
        <v>121</v>
      </c>
    </row>
    <row r="49" spans="1:4" ht="25.5">
      <c r="A49" s="87">
        <f>IF((SUM('Раздел 1'!D30:D30)=SUM('Раздел 1'!E30:J30)),"","Неверно!")</f>
      </c>
      <c r="B49" s="84">
        <v>91847</v>
      </c>
      <c r="C49" s="85" t="s">
        <v>383</v>
      </c>
      <c r="D49" s="85" t="s">
        <v>121</v>
      </c>
    </row>
    <row r="50" spans="1:4" ht="38.25">
      <c r="A50" s="87">
        <f>IF(((SUM('Разделы 2, 3, 4'!C28:C28)=0)*(SUM('Разделы 2, 3, 4'!D28:D28)=0))+((SUM('Разделы 2, 3, 4'!C28:C28)&gt;0)*(SUM('Разделы 2, 3, 4'!D28:D28)&gt;0)),"","Неверно!")</f>
      </c>
      <c r="B50" s="84">
        <v>91864</v>
      </c>
      <c r="C50" s="85" t="s">
        <v>384</v>
      </c>
      <c r="D50" s="85" t="s">
        <v>122</v>
      </c>
    </row>
    <row r="51" spans="1:4" ht="38.25">
      <c r="A51" s="87">
        <f>IF(((SUM('Разделы 2, 3, 4'!C29:C29)=0)*(SUM('Разделы 2, 3, 4'!D29:D29)=0))+((SUM('Разделы 2, 3, 4'!C29:C29)&gt;0)*(SUM('Разделы 2, 3, 4'!D29:D29)&gt;0)),"","Неверно!")</f>
      </c>
      <c r="B51" s="84">
        <v>91864</v>
      </c>
      <c r="C51" s="85" t="s">
        <v>385</v>
      </c>
      <c r="D51" s="85" t="s">
        <v>122</v>
      </c>
    </row>
    <row r="52" spans="1:4" ht="25.5">
      <c r="A52" s="87">
        <f>IF((SUM('Раздел 1'!D9:D9)=SUM('Раздел 1'!D16:D18)),"","Неверно!")</f>
      </c>
      <c r="B52" s="84">
        <v>91870</v>
      </c>
      <c r="C52" s="85" t="s">
        <v>386</v>
      </c>
      <c r="D52" s="85" t="s">
        <v>123</v>
      </c>
    </row>
    <row r="53" spans="1:4" ht="25.5">
      <c r="A53" s="87">
        <f>IF((SUM('Раздел 1'!E9:E9)=SUM('Раздел 1'!E16:E18)),"","Неверно!")</f>
      </c>
      <c r="B53" s="84">
        <v>91870</v>
      </c>
      <c r="C53" s="85" t="s">
        <v>387</v>
      </c>
      <c r="D53" s="85" t="s">
        <v>123</v>
      </c>
    </row>
    <row r="54" spans="1:4" ht="25.5">
      <c r="A54" s="87">
        <f>IF((SUM('Раздел 1'!F9:F9)=SUM('Раздел 1'!F16:F18)),"","Неверно!")</f>
      </c>
      <c r="B54" s="84">
        <v>91870</v>
      </c>
      <c r="C54" s="85" t="s">
        <v>388</v>
      </c>
      <c r="D54" s="85" t="s">
        <v>123</v>
      </c>
    </row>
    <row r="55" spans="1:4" ht="25.5">
      <c r="A55" s="87">
        <f>IF((SUM('Раздел 1'!G9:G9)=SUM('Раздел 1'!G16:G18)),"","Неверно!")</f>
      </c>
      <c r="B55" s="84">
        <v>91870</v>
      </c>
      <c r="C55" s="85" t="s">
        <v>389</v>
      </c>
      <c r="D55" s="85" t="s">
        <v>123</v>
      </c>
    </row>
    <row r="56" spans="1:4" ht="25.5">
      <c r="A56" s="87">
        <f>IF((SUM('Раздел 1'!H9:H9)=SUM('Раздел 1'!H16:H18)),"","Неверно!")</f>
      </c>
      <c r="B56" s="84">
        <v>91870</v>
      </c>
      <c r="C56" s="85" t="s">
        <v>390</v>
      </c>
      <c r="D56" s="85" t="s">
        <v>123</v>
      </c>
    </row>
    <row r="57" spans="1:4" ht="25.5">
      <c r="A57" s="87">
        <f>IF((SUM('Раздел 1'!I9:I9)=SUM('Раздел 1'!I16:I18)),"","Неверно!")</f>
      </c>
      <c r="B57" s="84">
        <v>91870</v>
      </c>
      <c r="C57" s="85" t="s">
        <v>391</v>
      </c>
      <c r="D57" s="85" t="s">
        <v>123</v>
      </c>
    </row>
    <row r="58" spans="1:4" ht="25.5">
      <c r="A58" s="87">
        <f>IF((SUM('Раздел 1'!J9:J9)=SUM('Раздел 1'!J16:J18)),"","Неверно!")</f>
      </c>
      <c r="B58" s="84">
        <v>91870</v>
      </c>
      <c r="C58" s="85" t="s">
        <v>392</v>
      </c>
      <c r="D58" s="85" t="s">
        <v>123</v>
      </c>
    </row>
    <row r="59" spans="1:4" ht="25.5">
      <c r="A59" s="87">
        <f>IF((SUM('Раздел 1'!K9:K9)=SUM('Раздел 1'!K16:K18)),"","Неверно!")</f>
      </c>
      <c r="B59" s="84">
        <v>91870</v>
      </c>
      <c r="C59" s="85" t="s">
        <v>393</v>
      </c>
      <c r="D59" s="85" t="s">
        <v>123</v>
      </c>
    </row>
    <row r="60" spans="1:4" ht="25.5">
      <c r="A60" s="87">
        <f>IF((SUM('Раздел 1'!L9:L9)=SUM('Раздел 1'!L16:L18)),"","Неверно!")</f>
      </c>
      <c r="B60" s="84">
        <v>91870</v>
      </c>
      <c r="C60" s="85" t="s">
        <v>394</v>
      </c>
      <c r="D60" s="85" t="s">
        <v>123</v>
      </c>
    </row>
    <row r="61" spans="1:4" ht="25.5">
      <c r="A61" s="87">
        <f>IF((SUM('Раздел 1'!M9:M9)=SUM('Раздел 1'!M16:M18)),"","Неверно!")</f>
      </c>
      <c r="B61" s="84">
        <v>91870</v>
      </c>
      <c r="C61" s="85" t="s">
        <v>395</v>
      </c>
      <c r="D61" s="85" t="s">
        <v>123</v>
      </c>
    </row>
    <row r="62" spans="1:4" ht="25.5">
      <c r="A62" s="87">
        <f>IF((SUM('Раздел 1'!N9:N9)=SUM('Раздел 1'!N16:N18)),"","Неверно!")</f>
      </c>
      <c r="B62" s="84">
        <v>91870</v>
      </c>
      <c r="C62" s="85" t="s">
        <v>396</v>
      </c>
      <c r="D62" s="85" t="s">
        <v>123</v>
      </c>
    </row>
    <row r="63" spans="1:4" ht="25.5">
      <c r="A63" s="87">
        <f>IF((SUM('Раздел 1'!O9:O9)=SUM('Раздел 1'!O16:O18)),"","Неверно!")</f>
      </c>
      <c r="B63" s="84">
        <v>91870</v>
      </c>
      <c r="C63" s="85" t="s">
        <v>397</v>
      </c>
      <c r="D63" s="85" t="s">
        <v>123</v>
      </c>
    </row>
    <row r="64" spans="1:4" ht="25.5">
      <c r="A64" s="87">
        <f>IF((SUM('Раздел 1'!P9:P9)=SUM('Раздел 1'!P16:P18)),"","Неверно!")</f>
      </c>
      <c r="B64" s="84">
        <v>91870</v>
      </c>
      <c r="C64" s="85" t="s">
        <v>398</v>
      </c>
      <c r="D64" s="85" t="s">
        <v>123</v>
      </c>
    </row>
    <row r="65" spans="1:4" ht="25.5">
      <c r="A65" s="87">
        <f>IF((SUM('Раздел 1'!Q9:Q9)=SUM('Раздел 1'!Q16:Q18)),"","Неверно!")</f>
      </c>
      <c r="B65" s="84">
        <v>91870</v>
      </c>
      <c r="C65" s="85" t="s">
        <v>399</v>
      </c>
      <c r="D65" s="85" t="s">
        <v>123</v>
      </c>
    </row>
    <row r="66" spans="1:4" ht="25.5">
      <c r="A66" s="87">
        <f>IF((SUM('Раздел 1'!D9:D9)=SUM('Раздел 1'!D10:D15)),"","Неверно!")</f>
      </c>
      <c r="B66" s="84">
        <v>91871</v>
      </c>
      <c r="C66" s="85" t="s">
        <v>400</v>
      </c>
      <c r="D66" s="85" t="s">
        <v>124</v>
      </c>
    </row>
    <row r="67" spans="1:4" ht="25.5">
      <c r="A67" s="87">
        <f>IF((SUM('Раздел 1'!E9:E9)=SUM('Раздел 1'!E10:E15)),"","Неверно!")</f>
      </c>
      <c r="B67" s="84">
        <v>91871</v>
      </c>
      <c r="C67" s="85" t="s">
        <v>401</v>
      </c>
      <c r="D67" s="85" t="s">
        <v>124</v>
      </c>
    </row>
    <row r="68" spans="1:4" ht="25.5">
      <c r="A68" s="87">
        <f>IF((SUM('Раздел 1'!F9:F9)=SUM('Раздел 1'!F10:F15)),"","Неверно!")</f>
      </c>
      <c r="B68" s="84">
        <v>91871</v>
      </c>
      <c r="C68" s="85" t="s">
        <v>402</v>
      </c>
      <c r="D68" s="85" t="s">
        <v>124</v>
      </c>
    </row>
    <row r="69" spans="1:4" ht="25.5">
      <c r="A69" s="87">
        <f>IF((SUM('Раздел 1'!G9:G9)=SUM('Раздел 1'!G10:G15)),"","Неверно!")</f>
      </c>
      <c r="B69" s="84">
        <v>91871</v>
      </c>
      <c r="C69" s="85" t="s">
        <v>403</v>
      </c>
      <c r="D69" s="85" t="s">
        <v>124</v>
      </c>
    </row>
    <row r="70" spans="1:4" ht="25.5">
      <c r="A70" s="87">
        <f>IF((SUM('Раздел 1'!H9:H9)=SUM('Раздел 1'!H10:H15)),"","Неверно!")</f>
      </c>
      <c r="B70" s="84">
        <v>91871</v>
      </c>
      <c r="C70" s="85" t="s">
        <v>404</v>
      </c>
      <c r="D70" s="85" t="s">
        <v>124</v>
      </c>
    </row>
    <row r="71" spans="1:4" ht="25.5">
      <c r="A71" s="87">
        <f>IF((SUM('Раздел 1'!I9:I9)=SUM('Раздел 1'!I10:I15)),"","Неверно!")</f>
      </c>
      <c r="B71" s="84">
        <v>91871</v>
      </c>
      <c r="C71" s="85" t="s">
        <v>405</v>
      </c>
      <c r="D71" s="85" t="s">
        <v>124</v>
      </c>
    </row>
    <row r="72" spans="1:4" ht="25.5">
      <c r="A72" s="87">
        <f>IF((SUM('Раздел 1'!J9:J9)=SUM('Раздел 1'!J10:J15)),"","Неверно!")</f>
      </c>
      <c r="B72" s="84">
        <v>91871</v>
      </c>
      <c r="C72" s="85" t="s">
        <v>406</v>
      </c>
      <c r="D72" s="85" t="s">
        <v>124</v>
      </c>
    </row>
    <row r="73" spans="1:4" ht="25.5">
      <c r="A73" s="87">
        <f>IF((SUM('Раздел 1'!K9:K9)=SUM('Раздел 1'!K10:K15)),"","Неверно!")</f>
      </c>
      <c r="B73" s="84">
        <v>91871</v>
      </c>
      <c r="C73" s="85" t="s">
        <v>407</v>
      </c>
      <c r="D73" s="85" t="s">
        <v>124</v>
      </c>
    </row>
    <row r="74" spans="1:4" ht="25.5">
      <c r="A74" s="87">
        <f>IF((SUM('Раздел 1'!L9:L9)=SUM('Раздел 1'!L10:L15)),"","Неверно!")</f>
      </c>
      <c r="B74" s="84">
        <v>91871</v>
      </c>
      <c r="C74" s="85" t="s">
        <v>408</v>
      </c>
      <c r="D74" s="85" t="s">
        <v>124</v>
      </c>
    </row>
    <row r="75" spans="1:4" ht="25.5">
      <c r="A75" s="87">
        <f>IF((SUM('Раздел 1'!M9:M9)=SUM('Раздел 1'!M10:M15)),"","Неверно!")</f>
      </c>
      <c r="B75" s="84">
        <v>91871</v>
      </c>
      <c r="C75" s="85" t="s">
        <v>409</v>
      </c>
      <c r="D75" s="85" t="s">
        <v>124</v>
      </c>
    </row>
    <row r="76" spans="1:4" ht="25.5">
      <c r="A76" s="87">
        <f>IF((SUM('Раздел 1'!N9:N9)=SUM('Раздел 1'!N10:N15)),"","Неверно!")</f>
      </c>
      <c r="B76" s="84">
        <v>91871</v>
      </c>
      <c r="C76" s="85" t="s">
        <v>410</v>
      </c>
      <c r="D76" s="85" t="s">
        <v>124</v>
      </c>
    </row>
    <row r="77" spans="1:4" ht="25.5">
      <c r="A77" s="87">
        <f>IF((SUM('Раздел 1'!O9:O9)=SUM('Раздел 1'!O10:O15)),"","Неверно!")</f>
      </c>
      <c r="B77" s="84">
        <v>91871</v>
      </c>
      <c r="C77" s="85" t="s">
        <v>411</v>
      </c>
      <c r="D77" s="85" t="s">
        <v>124</v>
      </c>
    </row>
    <row r="78" spans="1:4" ht="25.5">
      <c r="A78" s="87">
        <f>IF((SUM('Раздел 1'!P9:P9)=SUM('Раздел 1'!P10:P15)),"","Неверно!")</f>
      </c>
      <c r="B78" s="84">
        <v>91871</v>
      </c>
      <c r="C78" s="85" t="s">
        <v>412</v>
      </c>
      <c r="D78" s="85" t="s">
        <v>124</v>
      </c>
    </row>
    <row r="79" spans="1:4" ht="25.5">
      <c r="A79" s="87">
        <f>IF((SUM('Раздел 1'!Q9:Q9)=SUM('Раздел 1'!Q10:Q15)),"","Неверно!")</f>
      </c>
      <c r="B79" s="84">
        <v>91871</v>
      </c>
      <c r="C79" s="85" t="s">
        <v>413</v>
      </c>
      <c r="D79" s="85" t="s">
        <v>124</v>
      </c>
    </row>
    <row r="80" spans="1:4" ht="38.25">
      <c r="A80" s="87">
        <f>IF(((SUM('Разделы 2, 3, 4'!C22:C22)=0)*(SUM('Разделы 2, 3, 4'!D22:D22)=0))+((SUM('Разделы 2, 3, 4'!C22:C22)&gt;0)*(SUM('Разделы 2, 3, 4'!D22:D22)&gt;0)),"","Неверно!")</f>
      </c>
      <c r="B80" s="84">
        <v>91872</v>
      </c>
      <c r="C80" s="85" t="s">
        <v>414</v>
      </c>
      <c r="D80" s="85" t="s">
        <v>125</v>
      </c>
    </row>
    <row r="81" spans="1:4" ht="38.25">
      <c r="A81" s="87">
        <f>IF(((SUM('Разделы 2, 3, 4'!C23:C23)=0)*(SUM('Разделы 2, 3, 4'!D23:D23)=0))+((SUM('Разделы 2, 3, 4'!C23:C23)&gt;0)*(SUM('Разделы 2, 3, 4'!D23:D23)&gt;0)),"","Неверно!")</f>
      </c>
      <c r="B81" s="84">
        <v>91872</v>
      </c>
      <c r="C81" s="85" t="s">
        <v>415</v>
      </c>
      <c r="D81" s="85" t="s">
        <v>125</v>
      </c>
    </row>
    <row r="82" spans="1:4" ht="25.5">
      <c r="A82" s="87">
        <f>IF((SUM('Разделы 2, 3, 4'!E14:E14)=0),"","Неверно!")</f>
      </c>
      <c r="B82" s="84">
        <v>91873</v>
      </c>
      <c r="C82" s="85" t="s">
        <v>416</v>
      </c>
      <c r="D82" s="85" t="s">
        <v>126</v>
      </c>
    </row>
    <row r="83" spans="1:4" ht="25.5">
      <c r="A83" s="87">
        <f>IF((SUM('Разделы 2, 3, 4'!F14:F14)=0),"","Неверно!")</f>
      </c>
      <c r="B83" s="84">
        <v>91873</v>
      </c>
      <c r="C83" s="85" t="s">
        <v>417</v>
      </c>
      <c r="D83" s="85" t="s">
        <v>126</v>
      </c>
    </row>
    <row r="84" spans="1:4" ht="25.5">
      <c r="A84" s="87">
        <f>IF((SUM('Разделы 2, 3, 4'!C14:C14)=0),"","Неверно!")</f>
      </c>
      <c r="B84" s="84">
        <v>91874</v>
      </c>
      <c r="C84" s="85" t="s">
        <v>418</v>
      </c>
      <c r="D84" s="85" t="s">
        <v>127</v>
      </c>
    </row>
    <row r="85" spans="1:4" ht="12.75">
      <c r="A85" s="87">
        <f>IF((SUM('Разделы 2, 3, 4'!C8:F15)&gt;0),"","Неверно!")</f>
      </c>
      <c r="B85" s="84">
        <v>91875</v>
      </c>
      <c r="C85" s="85" t="s">
        <v>419</v>
      </c>
      <c r="D85" s="85" t="s">
        <v>128</v>
      </c>
    </row>
    <row r="86" spans="1:4" ht="25.5">
      <c r="A86" s="87">
        <f>IF((SUM('Раздел 1'!D25:D25)=SUM('Раздел 1'!D26:D29)),"","Неверно!")</f>
      </c>
      <c r="B86" s="84">
        <v>91876</v>
      </c>
      <c r="C86" s="85" t="s">
        <v>420</v>
      </c>
      <c r="D86" s="85" t="s">
        <v>129</v>
      </c>
    </row>
    <row r="87" spans="1:4" ht="25.5">
      <c r="A87" s="87">
        <f>IF((SUM('Раздел 1'!E25:E25)=SUM('Раздел 1'!E26:E29)),"","Неверно!")</f>
      </c>
      <c r="B87" s="84">
        <v>91876</v>
      </c>
      <c r="C87" s="85" t="s">
        <v>421</v>
      </c>
      <c r="D87" s="85" t="s">
        <v>129</v>
      </c>
    </row>
    <row r="88" spans="1:4" ht="25.5">
      <c r="A88" s="87">
        <f>IF((SUM('Раздел 1'!F25:F25)=SUM('Раздел 1'!F26:F29)),"","Неверно!")</f>
      </c>
      <c r="B88" s="84">
        <v>91876</v>
      </c>
      <c r="C88" s="85" t="s">
        <v>422</v>
      </c>
      <c r="D88" s="85" t="s">
        <v>129</v>
      </c>
    </row>
    <row r="89" spans="1:4" ht="25.5">
      <c r="A89" s="87">
        <f>IF((SUM('Раздел 1'!G25:G25)=SUM('Раздел 1'!G26:G29)),"","Неверно!")</f>
      </c>
      <c r="B89" s="84">
        <v>91876</v>
      </c>
      <c r="C89" s="85" t="s">
        <v>423</v>
      </c>
      <c r="D89" s="85" t="s">
        <v>129</v>
      </c>
    </row>
    <row r="90" spans="1:4" ht="25.5">
      <c r="A90" s="87">
        <f>IF((SUM('Раздел 1'!H25:H25)=SUM('Раздел 1'!H26:H29)),"","Неверно!")</f>
      </c>
      <c r="B90" s="84">
        <v>91876</v>
      </c>
      <c r="C90" s="85" t="s">
        <v>424</v>
      </c>
      <c r="D90" s="85" t="s">
        <v>129</v>
      </c>
    </row>
    <row r="91" spans="1:4" ht="25.5">
      <c r="A91" s="87">
        <f>IF((SUM('Раздел 1'!I25:I25)=SUM('Раздел 1'!I26:I29)),"","Неверно!")</f>
      </c>
      <c r="B91" s="84">
        <v>91876</v>
      </c>
      <c r="C91" s="85" t="s">
        <v>425</v>
      </c>
      <c r="D91" s="85" t="s">
        <v>129</v>
      </c>
    </row>
    <row r="92" spans="1:4" ht="25.5">
      <c r="A92" s="87">
        <f>IF((SUM('Раздел 1'!J25:J25)=SUM('Раздел 1'!J26:J29)),"","Неверно!")</f>
      </c>
      <c r="B92" s="84">
        <v>91876</v>
      </c>
      <c r="C92" s="85" t="s">
        <v>426</v>
      </c>
      <c r="D92" s="85" t="s">
        <v>129</v>
      </c>
    </row>
    <row r="93" spans="1:4" ht="25.5">
      <c r="A93" s="87">
        <f>IF((SUM('Раздел 1'!K25:K25)=SUM('Раздел 1'!K26:K29)),"","Неверно!")</f>
      </c>
      <c r="B93" s="84">
        <v>91876</v>
      </c>
      <c r="C93" s="85" t="s">
        <v>427</v>
      </c>
      <c r="D93" s="85" t="s">
        <v>129</v>
      </c>
    </row>
    <row r="94" spans="1:4" ht="25.5">
      <c r="A94" s="87">
        <f>IF((SUM('Раздел 1'!L25:L25)=SUM('Раздел 1'!L26:L29)),"","Неверно!")</f>
      </c>
      <c r="B94" s="84">
        <v>91876</v>
      </c>
      <c r="C94" s="85" t="s">
        <v>428</v>
      </c>
      <c r="D94" s="85" t="s">
        <v>129</v>
      </c>
    </row>
    <row r="95" spans="1:4" ht="25.5">
      <c r="A95" s="87">
        <f>IF((SUM('Раздел 1'!M25:M25)=SUM('Раздел 1'!M26:M29)),"","Неверно!")</f>
      </c>
      <c r="B95" s="84">
        <v>91876</v>
      </c>
      <c r="C95" s="85" t="s">
        <v>429</v>
      </c>
      <c r="D95" s="85" t="s">
        <v>129</v>
      </c>
    </row>
    <row r="96" spans="1:4" ht="25.5">
      <c r="A96" s="87">
        <f>IF((SUM('Раздел 1'!N25:N25)=SUM('Раздел 1'!N26:N29)),"","Неверно!")</f>
      </c>
      <c r="B96" s="84">
        <v>91876</v>
      </c>
      <c r="C96" s="85" t="s">
        <v>430</v>
      </c>
      <c r="D96" s="85" t="s">
        <v>129</v>
      </c>
    </row>
    <row r="97" spans="1:4" ht="25.5">
      <c r="A97" s="87">
        <f>IF((SUM('Раздел 1'!O25:O25)=SUM('Раздел 1'!O26:O29)),"","Неверно!")</f>
      </c>
      <c r="B97" s="84">
        <v>91876</v>
      </c>
      <c r="C97" s="85" t="s">
        <v>431</v>
      </c>
      <c r="D97" s="85" t="s">
        <v>129</v>
      </c>
    </row>
    <row r="98" spans="1:4" ht="25.5">
      <c r="A98" s="87">
        <f>IF((SUM('Раздел 1'!P25:P25)=SUM('Раздел 1'!P26:P29)),"","Неверно!")</f>
      </c>
      <c r="B98" s="84">
        <v>91876</v>
      </c>
      <c r="C98" s="85" t="s">
        <v>432</v>
      </c>
      <c r="D98" s="85" t="s">
        <v>129</v>
      </c>
    </row>
    <row r="99" spans="1:4" ht="25.5">
      <c r="A99" s="87">
        <f>IF((SUM('Раздел 1'!Q25:Q25)=SUM('Раздел 1'!Q26:Q29)),"","Неверно!")</f>
      </c>
      <c r="B99" s="84">
        <v>91876</v>
      </c>
      <c r="C99" s="85" t="s">
        <v>433</v>
      </c>
      <c r="D99" s="85" t="s">
        <v>129</v>
      </c>
    </row>
    <row r="100" spans="1:4" ht="25.5">
      <c r="A100" s="87">
        <f>IF((SUM('Раздел 1'!D18:D18)=SUM('Раздел 1'!D19:D24)),"","Неверно!")</f>
      </c>
      <c r="B100" s="84">
        <v>91877</v>
      </c>
      <c r="C100" s="85" t="s">
        <v>434</v>
      </c>
      <c r="D100" s="85" t="s">
        <v>130</v>
      </c>
    </row>
    <row r="101" spans="1:4" ht="25.5">
      <c r="A101" s="87">
        <f>IF((SUM('Раздел 1'!E18:E18)=SUM('Раздел 1'!E19:E24)),"","Неверно!")</f>
      </c>
      <c r="B101" s="84">
        <v>91877</v>
      </c>
      <c r="C101" s="85" t="s">
        <v>435</v>
      </c>
      <c r="D101" s="85" t="s">
        <v>130</v>
      </c>
    </row>
    <row r="102" spans="1:4" ht="25.5">
      <c r="A102" s="87">
        <f>IF((SUM('Раздел 1'!F18:F18)=SUM('Раздел 1'!F19:F24)),"","Неверно!")</f>
      </c>
      <c r="B102" s="84">
        <v>91877</v>
      </c>
      <c r="C102" s="85" t="s">
        <v>436</v>
      </c>
      <c r="D102" s="85" t="s">
        <v>130</v>
      </c>
    </row>
    <row r="103" spans="1:4" ht="25.5">
      <c r="A103" s="87">
        <f>IF((SUM('Раздел 1'!G18:G18)=SUM('Раздел 1'!G19:G24)),"","Неверно!")</f>
      </c>
      <c r="B103" s="84">
        <v>91877</v>
      </c>
      <c r="C103" s="85" t="s">
        <v>437</v>
      </c>
      <c r="D103" s="85" t="s">
        <v>130</v>
      </c>
    </row>
    <row r="104" spans="1:4" ht="25.5">
      <c r="A104" s="87">
        <f>IF((SUM('Раздел 1'!H18:H18)=SUM('Раздел 1'!H19:H24)),"","Неверно!")</f>
      </c>
      <c r="B104" s="84">
        <v>91877</v>
      </c>
      <c r="C104" s="85" t="s">
        <v>438</v>
      </c>
      <c r="D104" s="85" t="s">
        <v>130</v>
      </c>
    </row>
    <row r="105" spans="1:4" ht="25.5">
      <c r="A105" s="87">
        <f>IF((SUM('Раздел 1'!I18:I18)=SUM('Раздел 1'!I19:I24)),"","Неверно!")</f>
      </c>
      <c r="B105" s="84">
        <v>91877</v>
      </c>
      <c r="C105" s="85" t="s">
        <v>439</v>
      </c>
      <c r="D105" s="85" t="s">
        <v>130</v>
      </c>
    </row>
    <row r="106" spans="1:4" ht="25.5">
      <c r="A106" s="87">
        <f>IF((SUM('Раздел 1'!J18:J18)=SUM('Раздел 1'!J19:J24)),"","Неверно!")</f>
      </c>
      <c r="B106" s="84">
        <v>91877</v>
      </c>
      <c r="C106" s="85" t="s">
        <v>440</v>
      </c>
      <c r="D106" s="85" t="s">
        <v>130</v>
      </c>
    </row>
    <row r="107" spans="1:4" ht="25.5">
      <c r="A107" s="87">
        <f>IF((SUM('Раздел 1'!K18:K18)=SUM('Раздел 1'!K19:K24)),"","Неверно!")</f>
      </c>
      <c r="B107" s="84">
        <v>91877</v>
      </c>
      <c r="C107" s="85" t="s">
        <v>441</v>
      </c>
      <c r="D107" s="85" t="s">
        <v>130</v>
      </c>
    </row>
    <row r="108" spans="1:4" ht="25.5">
      <c r="A108" s="87">
        <f>IF((SUM('Раздел 1'!L18:L18)=SUM('Раздел 1'!L19:L24)),"","Неверно!")</f>
      </c>
      <c r="B108" s="84">
        <v>91877</v>
      </c>
      <c r="C108" s="85" t="s">
        <v>442</v>
      </c>
      <c r="D108" s="85" t="s">
        <v>130</v>
      </c>
    </row>
    <row r="109" spans="1:4" ht="25.5">
      <c r="A109" s="87">
        <f>IF((SUM('Раздел 1'!M18:M18)=SUM('Раздел 1'!M19:M24)),"","Неверно!")</f>
      </c>
      <c r="B109" s="84">
        <v>91877</v>
      </c>
      <c r="C109" s="85" t="s">
        <v>443</v>
      </c>
      <c r="D109" s="85" t="s">
        <v>130</v>
      </c>
    </row>
    <row r="110" spans="1:4" ht="25.5">
      <c r="A110" s="87">
        <f>IF((SUM('Раздел 1'!N18:N18)=SUM('Раздел 1'!N19:N24)),"","Неверно!")</f>
      </c>
      <c r="B110" s="84">
        <v>91877</v>
      </c>
      <c r="C110" s="85" t="s">
        <v>444</v>
      </c>
      <c r="D110" s="85" t="s">
        <v>130</v>
      </c>
    </row>
    <row r="111" spans="1:4" ht="25.5">
      <c r="A111" s="87">
        <f>IF((SUM('Раздел 1'!O18:O18)=SUM('Раздел 1'!O19:O24)),"","Неверно!")</f>
      </c>
      <c r="B111" s="84">
        <v>91877</v>
      </c>
      <c r="C111" s="85" t="s">
        <v>445</v>
      </c>
      <c r="D111" s="85" t="s">
        <v>130</v>
      </c>
    </row>
    <row r="112" spans="1:4" ht="25.5">
      <c r="A112" s="87">
        <f>IF((SUM('Раздел 1'!P18:P18)=SUM('Раздел 1'!P19:P24)),"","Неверно!")</f>
      </c>
      <c r="B112" s="84">
        <v>91877</v>
      </c>
      <c r="C112" s="85" t="s">
        <v>446</v>
      </c>
      <c r="D112" s="85" t="s">
        <v>130</v>
      </c>
    </row>
    <row r="113" spans="1:4" ht="25.5">
      <c r="A113" s="87">
        <f>IF((SUM('Раздел 1'!Q18:Q18)=SUM('Раздел 1'!Q19:Q24)),"","Неверно!")</f>
      </c>
      <c r="B113" s="84">
        <v>91877</v>
      </c>
      <c r="C113" s="85" t="s">
        <v>447</v>
      </c>
      <c r="D113" s="85" t="s">
        <v>130</v>
      </c>
    </row>
    <row r="114" spans="1:4" ht="25.5">
      <c r="A114" s="87">
        <f>IF((SUM('Разделы 5, 6, 7'!C19:C19)&gt;0),"","Неверно!")</f>
      </c>
      <c r="B114" s="84">
        <v>91879</v>
      </c>
      <c r="C114" s="85" t="s">
        <v>448</v>
      </c>
      <c r="D114" s="85" t="s">
        <v>131</v>
      </c>
    </row>
    <row r="115" spans="1:4" ht="25.5">
      <c r="A115" s="87">
        <f>IF((SUM('Разделы 5, 6, 7'!C20:C20)&gt;0),"","Неверно!")</f>
      </c>
      <c r="B115" s="84">
        <v>91879</v>
      </c>
      <c r="C115" s="85" t="s">
        <v>449</v>
      </c>
      <c r="D115" s="85" t="s">
        <v>131</v>
      </c>
    </row>
    <row r="116" spans="1:4" ht="38.25">
      <c r="A116" s="87">
        <f>IF(((SUM('Разделы 2, 3, 4'!E22:E22)=0)*(SUM('Разделы 2, 3, 4'!F22:F22)=0))+((SUM('Разделы 2, 3, 4'!E22:E22)&gt;0)*(SUM('Разделы 2, 3, 4'!F22:F22)&gt;0)),"","Неверно!")</f>
      </c>
      <c r="B116" s="84">
        <v>91881</v>
      </c>
      <c r="C116" s="85" t="s">
        <v>450</v>
      </c>
      <c r="D116" s="85" t="s">
        <v>132</v>
      </c>
    </row>
    <row r="117" spans="1:4" ht="38.25">
      <c r="A117" s="87">
        <f>IF(((SUM('Разделы 2, 3, 4'!E23:E23)=0)*(SUM('Разделы 2, 3, 4'!F23:F23)=0))+((SUM('Разделы 2, 3, 4'!E23:E23)&gt;0)*(SUM('Разделы 2, 3, 4'!F23:F23)&gt;0)),"","Неверно!")</f>
      </c>
      <c r="B117" s="84">
        <v>91881</v>
      </c>
      <c r="C117" s="85" t="s">
        <v>451</v>
      </c>
      <c r="D117" s="85" t="s">
        <v>132</v>
      </c>
    </row>
    <row r="118" spans="1:4" ht="25.5">
      <c r="A118" s="87">
        <f>IF((SUM('Разделы 5, 6, 7'!C12:C12)=SUM('Разделы 5, 6, 7'!D12:F12)),"","Неверно!")</f>
      </c>
      <c r="B118" s="84">
        <v>112821</v>
      </c>
      <c r="C118" s="85" t="s">
        <v>452</v>
      </c>
      <c r="D118" s="85" t="s">
        <v>155</v>
      </c>
    </row>
    <row r="119" spans="1:4" ht="25.5">
      <c r="A119" s="87">
        <f>IF((SUM('Разделы 5, 6, 7'!C13:C13)=SUM('Разделы 5, 6, 7'!D13:F13)),"","Неверно!")</f>
      </c>
      <c r="B119" s="84">
        <v>112821</v>
      </c>
      <c r="C119" s="85" t="s">
        <v>453</v>
      </c>
      <c r="D119" s="85" t="s">
        <v>155</v>
      </c>
    </row>
    <row r="120" spans="1:4" ht="25.5">
      <c r="A120" s="87">
        <f>IF((SUM('Разделы 5, 6, 7'!C14:C14)=SUM('Разделы 5, 6, 7'!D14:F14)),"","Неверно!")</f>
      </c>
      <c r="B120" s="84">
        <v>112821</v>
      </c>
      <c r="C120" s="85" t="s">
        <v>454</v>
      </c>
      <c r="D120" s="85" t="s">
        <v>155</v>
      </c>
    </row>
    <row r="121" spans="1:4" ht="25.5">
      <c r="A121" s="87">
        <f>IF((SUM('Разделы 5, 6, 7'!C15:C15)=SUM('Разделы 5, 6, 7'!D15:F15)),"","Неверно!")</f>
      </c>
      <c r="B121" s="84">
        <v>112821</v>
      </c>
      <c r="C121" s="85" t="s">
        <v>455</v>
      </c>
      <c r="D121" s="85" t="s">
        <v>155</v>
      </c>
    </row>
    <row r="122" spans="1:4" ht="25.5">
      <c r="A122" s="87">
        <f>IF((SUM('Разделы 5, 6, 7'!C16:C16)=SUM('Разделы 5, 6, 7'!D16:F16)),"","Неверно!")</f>
      </c>
      <c r="B122" s="84">
        <v>112821</v>
      </c>
      <c r="C122" s="85" t="s">
        <v>456</v>
      </c>
      <c r="D122" s="85" t="s">
        <v>155</v>
      </c>
    </row>
    <row r="123" spans="1:4" ht="25.5">
      <c r="A123" s="87">
        <f>IF((SUM('Разделы 5, 6, 7'!C17:C17)=SUM('Разделы 5, 6, 7'!D17:F17)),"","Неверно!")</f>
      </c>
      <c r="B123" s="84">
        <v>112821</v>
      </c>
      <c r="C123" s="85" t="s">
        <v>457</v>
      </c>
      <c r="D123" s="85" t="s">
        <v>155</v>
      </c>
    </row>
    <row r="124" spans="1:4" ht="25.5">
      <c r="A124" s="87">
        <f>IF((SUM('Разделы 5, 6, 7'!C17:C17)&lt;=SUM('Разделы 5, 6, 7'!C16:C16)),"","Неверно!")</f>
      </c>
      <c r="B124" s="84">
        <v>112822</v>
      </c>
      <c r="C124" s="85" t="s">
        <v>458</v>
      </c>
      <c r="D124" s="85" t="s">
        <v>156</v>
      </c>
    </row>
    <row r="125" spans="1:4" ht="25.5">
      <c r="A125" s="87">
        <f>IF((SUM('Разделы 5, 6, 7'!D17:D17)&lt;=SUM('Разделы 5, 6, 7'!D16:D16)),"","Неверно!")</f>
      </c>
      <c r="B125" s="84">
        <v>112822</v>
      </c>
      <c r="C125" s="85" t="s">
        <v>459</v>
      </c>
      <c r="D125" s="85" t="s">
        <v>156</v>
      </c>
    </row>
    <row r="126" spans="1:4" ht="25.5">
      <c r="A126" s="87">
        <f>IF((SUM('Разделы 5, 6, 7'!E17:E17)&lt;=SUM('Разделы 5, 6, 7'!E16:E16)),"","Неверно!")</f>
      </c>
      <c r="B126" s="84">
        <v>112822</v>
      </c>
      <c r="C126" s="85" t="s">
        <v>460</v>
      </c>
      <c r="D126" s="85" t="s">
        <v>156</v>
      </c>
    </row>
    <row r="127" spans="1:4" ht="25.5">
      <c r="A127" s="87">
        <f>IF((SUM('Разделы 5, 6, 7'!F17:F17)&lt;=SUM('Разделы 5, 6, 7'!F16:F16)),"","Неверно!")</f>
      </c>
      <c r="B127" s="84">
        <v>112822</v>
      </c>
      <c r="C127" s="85" t="s">
        <v>461</v>
      </c>
      <c r="D127" s="85" t="s">
        <v>156</v>
      </c>
    </row>
    <row r="128" spans="1:4" ht="25.5">
      <c r="A128" s="87">
        <f>IF((SUM('Разделы 5, 6, 7'!C16:C16)=SUM('Разделы 5, 6, 7'!C12:C15)),"","Неверно!")</f>
      </c>
      <c r="B128" s="84">
        <v>112823</v>
      </c>
      <c r="C128" s="85" t="s">
        <v>462</v>
      </c>
      <c r="D128" s="85" t="s">
        <v>157</v>
      </c>
    </row>
    <row r="129" spans="1:4" ht="25.5">
      <c r="A129" s="87">
        <f>IF((SUM('Разделы 5, 6, 7'!D16:D16)=SUM('Разделы 5, 6, 7'!D12:D15)),"","Неверно!")</f>
      </c>
      <c r="B129" s="84">
        <v>112823</v>
      </c>
      <c r="C129" s="85" t="s">
        <v>463</v>
      </c>
      <c r="D129" s="85" t="s">
        <v>157</v>
      </c>
    </row>
    <row r="130" spans="1:4" ht="25.5">
      <c r="A130" s="87">
        <f>IF((SUM('Разделы 5, 6, 7'!E16:E16)=SUM('Разделы 5, 6, 7'!E12:E15)),"","Неверно!")</f>
      </c>
      <c r="B130" s="84">
        <v>112823</v>
      </c>
      <c r="C130" s="85" t="s">
        <v>464</v>
      </c>
      <c r="D130" s="85" t="s">
        <v>157</v>
      </c>
    </row>
    <row r="131" spans="1:4" ht="25.5">
      <c r="A131" s="87">
        <f>IF((SUM('Разделы 5, 6, 7'!F16:F16)=SUM('Разделы 5, 6, 7'!F12:F15)),"","Неверно!")</f>
      </c>
      <c r="B131" s="84">
        <v>112823</v>
      </c>
      <c r="C131" s="85" t="s">
        <v>465</v>
      </c>
      <c r="D131" s="85" t="s">
        <v>157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F99"/>
  <sheetViews>
    <sheetView zoomScalePageLayoutView="0" workbookViewId="0" topLeftCell="A1">
      <pane ySplit="1" topLeftCell="BM87" activePane="bottomLeft" state="frozen"/>
      <selection pane="topLeft" activeCell="A1" sqref="A1"/>
      <selection pane="bottomLeft" activeCell="E94" sqref="E94"/>
    </sheetView>
  </sheetViews>
  <sheetFormatPr defaultColWidth="9.140625" defaultRowHeight="12.75"/>
  <cols>
    <col min="1" max="1" width="8.8515625" style="0" customWidth="1"/>
    <col min="2" max="2" width="15.28125" style="0" customWidth="1"/>
    <col min="3" max="3" width="36.140625" style="86" customWidth="1"/>
    <col min="4" max="4" width="49.00390625" style="86" customWidth="1"/>
    <col min="5" max="5" width="34.00390625" style="40" customWidth="1"/>
    <col min="6" max="6" width="18.7109375" style="40" customWidth="1"/>
    <col min="7" max="16384" width="9.140625" style="17" customWidth="1"/>
  </cols>
  <sheetData>
    <row r="1" spans="1:5" s="44" customFormat="1" ht="27" customHeight="1" thickBot="1">
      <c r="A1" s="137" t="s">
        <v>109</v>
      </c>
      <c r="B1" s="137" t="s">
        <v>110</v>
      </c>
      <c r="C1" s="138" t="s">
        <v>111</v>
      </c>
      <c r="D1" s="138" t="s">
        <v>112</v>
      </c>
      <c r="E1" s="99" t="s">
        <v>482</v>
      </c>
    </row>
    <row r="2" spans="1:6" ht="38.25">
      <c r="A2" s="83">
        <f>IF((SUM('Раздел 1'!J9:J9)=0),"","Неверно!")</f>
      </c>
      <c r="B2" s="84">
        <v>91843</v>
      </c>
      <c r="C2" s="85" t="s">
        <v>242</v>
      </c>
      <c r="D2" s="85" t="s">
        <v>134</v>
      </c>
      <c r="E2" s="45"/>
      <c r="F2" s="40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8.25">
      <c r="A3" s="83">
        <f>IF((SUM('Раздел 1'!J10:J10)=0),"","Неверно!")</f>
      </c>
      <c r="B3" s="84">
        <v>91843</v>
      </c>
      <c r="C3" s="85" t="s">
        <v>243</v>
      </c>
      <c r="D3" s="85" t="s">
        <v>134</v>
      </c>
      <c r="E3" s="45"/>
      <c r="F3" s="40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8.25">
      <c r="A4" s="83">
        <f>IF((SUM('Раздел 1'!J11:J11)=0),"","Неверно!")</f>
      </c>
      <c r="B4" s="84">
        <v>91843</v>
      </c>
      <c r="C4" s="85" t="s">
        <v>244</v>
      </c>
      <c r="D4" s="85" t="s">
        <v>134</v>
      </c>
      <c r="E4" s="45"/>
      <c r="F4" s="40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83">
        <f>IF((SUM('Раздел 1'!J12:J12)=0),"","Неверно!")</f>
      </c>
      <c r="B5" s="84">
        <v>91843</v>
      </c>
      <c r="C5" s="85" t="s">
        <v>245</v>
      </c>
      <c r="D5" s="85" t="s">
        <v>134</v>
      </c>
      <c r="E5" s="45"/>
      <c r="F5" s="40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83">
        <f>IF((SUM('Раздел 1'!J13:J13)=0),"","Неверно!")</f>
      </c>
      <c r="B6" s="84">
        <v>91843</v>
      </c>
      <c r="C6" s="85" t="s">
        <v>246</v>
      </c>
      <c r="D6" s="85" t="s">
        <v>134</v>
      </c>
      <c r="E6" s="45"/>
      <c r="F6" s="40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83">
        <f>IF((SUM('Раздел 1'!J14:J14)=0),"","Неверно!")</f>
      </c>
      <c r="B7" s="84">
        <v>91843</v>
      </c>
      <c r="C7" s="85" t="s">
        <v>247</v>
      </c>
      <c r="D7" s="85" t="s">
        <v>134</v>
      </c>
      <c r="E7" s="45"/>
      <c r="F7" s="40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83">
        <f>IF((SUM('Раздел 1'!J15:J15)=0),"","Неверно!")</f>
      </c>
      <c r="B8" s="84">
        <v>91843</v>
      </c>
      <c r="C8" s="85" t="s">
        <v>248</v>
      </c>
      <c r="D8" s="85" t="s">
        <v>134</v>
      </c>
      <c r="E8" s="45"/>
      <c r="F8" s="40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83">
        <f>IF((SUM('Раздел 1'!J16:J16)=0),"","Неверно!")</f>
      </c>
      <c r="B9" s="84">
        <v>91843</v>
      </c>
      <c r="C9" s="85" t="s">
        <v>249</v>
      </c>
      <c r="D9" s="85" t="s">
        <v>134</v>
      </c>
      <c r="E9" s="45"/>
      <c r="F9" s="40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83">
        <f>IF((SUM('Раздел 1'!J17:J17)=0),"","Неверно!")</f>
      </c>
      <c r="B10" s="84">
        <v>91843</v>
      </c>
      <c r="C10" s="85" t="s">
        <v>250</v>
      </c>
      <c r="D10" s="85" t="s">
        <v>134</v>
      </c>
      <c r="E10" s="45"/>
      <c r="F10" s="40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83">
        <f>IF((SUM('Раздел 1'!J18:J18)=0),"","Неверно!")</f>
      </c>
      <c r="B11" s="84">
        <v>91843</v>
      </c>
      <c r="C11" s="85" t="s">
        <v>251</v>
      </c>
      <c r="D11" s="85" t="s">
        <v>134</v>
      </c>
      <c r="E11" s="45"/>
      <c r="F11" s="40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83">
        <f>IF((SUM('Раздел 1'!J19:J19)=0),"","Неверно!")</f>
      </c>
      <c r="B12" s="84">
        <v>91843</v>
      </c>
      <c r="C12" s="85" t="s">
        <v>252</v>
      </c>
      <c r="D12" s="85" t="s">
        <v>134</v>
      </c>
      <c r="E12" s="45"/>
      <c r="F12" s="40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83">
        <f>IF((SUM('Раздел 1'!J20:J20)=0),"","Неверно!")</f>
      </c>
      <c r="B13" s="84">
        <v>91843</v>
      </c>
      <c r="C13" s="85" t="s">
        <v>253</v>
      </c>
      <c r="D13" s="85" t="s">
        <v>134</v>
      </c>
      <c r="E13" s="45"/>
      <c r="F13" s="40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83">
        <f>IF((SUM('Раздел 1'!J21:J21)=0),"","Неверно!")</f>
      </c>
      <c r="B14" s="84">
        <v>91843</v>
      </c>
      <c r="C14" s="85" t="s">
        <v>254</v>
      </c>
      <c r="D14" s="85" t="s">
        <v>134</v>
      </c>
      <c r="E14" s="45"/>
      <c r="F14" s="40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83">
        <f>IF((SUM('Раздел 1'!J22:J22)=0),"","Неверно!")</f>
      </c>
      <c r="B15" s="84">
        <v>91843</v>
      </c>
      <c r="C15" s="85" t="s">
        <v>255</v>
      </c>
      <c r="D15" s="85" t="s">
        <v>134</v>
      </c>
      <c r="E15" s="45"/>
      <c r="F15" s="40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83">
        <f>IF((SUM('Раздел 1'!J23:J23)=0),"","Неверно!")</f>
      </c>
      <c r="B16" s="84">
        <v>91843</v>
      </c>
      <c r="C16" s="85" t="s">
        <v>256</v>
      </c>
      <c r="D16" s="85" t="s">
        <v>134</v>
      </c>
      <c r="E16" s="45"/>
      <c r="F16" s="40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83">
        <f>IF((SUM('Раздел 1'!J24:J24)=0),"","Неверно!")</f>
      </c>
      <c r="B17" s="84">
        <v>91843</v>
      </c>
      <c r="C17" s="85" t="s">
        <v>257</v>
      </c>
      <c r="D17" s="85" t="s">
        <v>134</v>
      </c>
      <c r="E17" s="45"/>
      <c r="F17" s="40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83">
        <f>IF((SUM('Раздел 1'!J25:J25)=0),"","Неверно!")</f>
      </c>
      <c r="B18" s="84">
        <v>91843</v>
      </c>
      <c r="C18" s="85" t="s">
        <v>258</v>
      </c>
      <c r="D18" s="85" t="s">
        <v>134</v>
      </c>
      <c r="E18" s="45"/>
      <c r="F18" s="40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83">
        <f>IF((SUM('Раздел 1'!J26:J26)=0),"","Неверно!")</f>
      </c>
      <c r="B19" s="84">
        <v>91843</v>
      </c>
      <c r="C19" s="85" t="s">
        <v>259</v>
      </c>
      <c r="D19" s="85" t="s">
        <v>134</v>
      </c>
      <c r="E19" s="45"/>
      <c r="F19" s="40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83">
        <f>IF((SUM('Раздел 1'!J27:J27)=0),"","Неверно!")</f>
      </c>
      <c r="B20" s="84">
        <v>91843</v>
      </c>
      <c r="C20" s="85" t="s">
        <v>260</v>
      </c>
      <c r="D20" s="85" t="s">
        <v>134</v>
      </c>
      <c r="E20" s="45"/>
      <c r="F20" s="40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83">
        <f>IF((SUM('Раздел 1'!J28:J28)=0),"","Неверно!")</f>
      </c>
      <c r="B21" s="84">
        <v>91843</v>
      </c>
      <c r="C21" s="85" t="s">
        <v>261</v>
      </c>
      <c r="D21" s="85" t="s">
        <v>134</v>
      </c>
      <c r="E21" s="45"/>
      <c r="F21" s="40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38.25">
      <c r="A22" s="83">
        <f>IF((SUM('Раздел 1'!J29:J29)=0),"","Неверно!")</f>
      </c>
      <c r="B22" s="84">
        <v>91843</v>
      </c>
      <c r="C22" s="85" t="s">
        <v>262</v>
      </c>
      <c r="D22" s="85" t="s">
        <v>134</v>
      </c>
      <c r="E22" s="45"/>
      <c r="F22" s="40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38.25">
      <c r="A23" s="83">
        <f>IF((SUM('Раздел 1'!J30:J30)=0),"","Неверно!")</f>
      </c>
      <c r="B23" s="84">
        <v>91843</v>
      </c>
      <c r="C23" s="85" t="s">
        <v>263</v>
      </c>
      <c r="D23" s="85" t="s">
        <v>134</v>
      </c>
      <c r="E23" s="45"/>
      <c r="F23" s="40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76.5">
      <c r="A24" s="83">
        <f>IF((SUM('Разделы 2, 3, 4'!C28:C28)=0),"","Неверно!")</f>
      </c>
      <c r="B24" s="84">
        <v>91848</v>
      </c>
      <c r="C24" s="85" t="s">
        <v>264</v>
      </c>
      <c r="D24" s="85" t="s">
        <v>158</v>
      </c>
      <c r="E24" s="45"/>
      <c r="F24" s="40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76.5">
      <c r="A25" s="83">
        <f>IF((SUM('Разделы 2, 3, 4'!C29:C29)=0),"","Неверно!")</f>
      </c>
      <c r="B25" s="84">
        <v>91848</v>
      </c>
      <c r="C25" s="85" t="s">
        <v>265</v>
      </c>
      <c r="D25" s="85" t="s">
        <v>158</v>
      </c>
      <c r="E25" s="45"/>
      <c r="F25" s="40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76.5">
      <c r="A26" s="83">
        <f>IF((SUM('Разделы 2, 3, 4'!D28:D28)=0),"","Неверно!")</f>
      </c>
      <c r="B26" s="84">
        <v>91848</v>
      </c>
      <c r="C26" s="85" t="s">
        <v>266</v>
      </c>
      <c r="D26" s="85" t="s">
        <v>158</v>
      </c>
      <c r="E26" s="45"/>
      <c r="F26" s="40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76.5">
      <c r="A27" s="83">
        <f>IF((SUM('Разделы 2, 3, 4'!D29:D29)=0),"","Неверно!")</f>
      </c>
      <c r="B27" s="84">
        <v>91848</v>
      </c>
      <c r="C27" s="85" t="s">
        <v>267</v>
      </c>
      <c r="D27" s="85" t="s">
        <v>158</v>
      </c>
      <c r="E27" s="45"/>
      <c r="F27" s="40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83">
        <f>IF((SUM('Раздел 1'!D17:D17)=0),"","Неверно!")</f>
      </c>
      <c r="B28" s="84">
        <v>91852</v>
      </c>
      <c r="C28" s="85" t="s">
        <v>268</v>
      </c>
      <c r="D28" s="85" t="s">
        <v>135</v>
      </c>
      <c r="E28" s="45"/>
      <c r="F28" s="40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76.5">
      <c r="A29" s="83">
        <f>IF((SUM('Раздел 1'!D18:D18)=SUM('Раздел 1'!D25:D25)+SUM('Раздел 1'!D30:D30)),"","Неверно!")</f>
      </c>
      <c r="B29" s="84">
        <v>91854</v>
      </c>
      <c r="C29" s="85" t="s">
        <v>269</v>
      </c>
      <c r="D29" s="85" t="s">
        <v>136</v>
      </c>
      <c r="E29" s="45"/>
      <c r="F29" s="40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76.5">
      <c r="A30" s="83">
        <f>IF((SUM('Раздел 1'!E18:E18)=SUM('Раздел 1'!E25:E25)+SUM('Раздел 1'!E30:E30)),"","Неверно!")</f>
      </c>
      <c r="B30" s="84">
        <v>91854</v>
      </c>
      <c r="C30" s="85" t="s">
        <v>270</v>
      </c>
      <c r="D30" s="85" t="s">
        <v>136</v>
      </c>
      <c r="E30" s="45"/>
      <c r="F30" s="40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76.5">
      <c r="A31" s="83">
        <f>IF((SUM('Раздел 1'!F18:F18)=SUM('Раздел 1'!F25:F25)+SUM('Раздел 1'!F30:F30)),"","Неверно!")</f>
      </c>
      <c r="B31" s="84">
        <v>91854</v>
      </c>
      <c r="C31" s="85" t="s">
        <v>271</v>
      </c>
      <c r="D31" s="85" t="s">
        <v>136</v>
      </c>
      <c r="E31" s="45"/>
      <c r="F31" s="40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76.5">
      <c r="A32" s="83">
        <f>IF((SUM('Раздел 1'!G18:G18)=SUM('Раздел 1'!G25:G25)+SUM('Раздел 1'!G30:G30)),"","Неверно!")</f>
      </c>
      <c r="B32" s="84">
        <v>91854</v>
      </c>
      <c r="C32" s="85" t="s">
        <v>272</v>
      </c>
      <c r="D32" s="85" t="s">
        <v>136</v>
      </c>
      <c r="E32" s="45"/>
      <c r="F32" s="40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76.5">
      <c r="A33" s="83">
        <f>IF((SUM('Раздел 1'!H18:H18)=SUM('Раздел 1'!H25:H25)+SUM('Раздел 1'!H30:H30)),"","Неверно!")</f>
      </c>
      <c r="B33" s="84">
        <v>91854</v>
      </c>
      <c r="C33" s="85" t="s">
        <v>273</v>
      </c>
      <c r="D33" s="85" t="s">
        <v>136</v>
      </c>
      <c r="E33" s="45"/>
      <c r="F33" s="40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76.5">
      <c r="A34" s="83">
        <f>IF((SUM('Раздел 1'!I18:I18)=SUM('Раздел 1'!I25:I25)+SUM('Раздел 1'!I30:I30)),"","Неверно!")</f>
      </c>
      <c r="B34" s="84">
        <v>91854</v>
      </c>
      <c r="C34" s="85" t="s">
        <v>274</v>
      </c>
      <c r="D34" s="85" t="s">
        <v>136</v>
      </c>
      <c r="E34" s="45"/>
      <c r="F34" s="40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76.5">
      <c r="A35" s="83">
        <f>IF((SUM('Раздел 1'!J18:J18)=SUM('Раздел 1'!J25:J25)+SUM('Раздел 1'!J30:J30)),"","Неверно!")</f>
      </c>
      <c r="B35" s="84">
        <v>91854</v>
      </c>
      <c r="C35" s="85" t="s">
        <v>275</v>
      </c>
      <c r="D35" s="85" t="s">
        <v>136</v>
      </c>
      <c r="E35" s="45"/>
      <c r="F35" s="40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76.5">
      <c r="A36" s="83">
        <f>IF((SUM('Раздел 1'!K18:K18)=SUM('Раздел 1'!K25:K25)+SUM('Раздел 1'!K30:K30)),"","Неверно!")</f>
      </c>
      <c r="B36" s="84">
        <v>91854</v>
      </c>
      <c r="C36" s="85" t="s">
        <v>276</v>
      </c>
      <c r="D36" s="85" t="s">
        <v>136</v>
      </c>
      <c r="E36" s="45"/>
      <c r="F36" s="40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76.5">
      <c r="A37" s="83">
        <f>IF((SUM('Раздел 1'!L18:L18)=SUM('Раздел 1'!L25:L25)+SUM('Раздел 1'!L30:L30)),"","Неверно!")</f>
      </c>
      <c r="B37" s="84">
        <v>91854</v>
      </c>
      <c r="C37" s="85" t="s">
        <v>277</v>
      </c>
      <c r="D37" s="85" t="s">
        <v>136</v>
      </c>
      <c r="E37" s="45"/>
      <c r="F37" s="40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76.5">
      <c r="A38" s="83">
        <f>IF((SUM('Раздел 1'!M18:M18)=SUM('Раздел 1'!M25:M25)+SUM('Раздел 1'!M30:M30)),"","Неверно!")</f>
      </c>
      <c r="B38" s="84">
        <v>91854</v>
      </c>
      <c r="C38" s="85" t="s">
        <v>278</v>
      </c>
      <c r="D38" s="85" t="s">
        <v>136</v>
      </c>
      <c r="E38" s="45"/>
      <c r="F38" s="40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76.5">
      <c r="A39" s="83">
        <f>IF((SUM('Раздел 1'!N18:N18)=SUM('Раздел 1'!N25:N25)+SUM('Раздел 1'!N30:N30)),"","Неверно!")</f>
      </c>
      <c r="B39" s="84">
        <v>91854</v>
      </c>
      <c r="C39" s="85" t="s">
        <v>279</v>
      </c>
      <c r="D39" s="85" t="s">
        <v>136</v>
      </c>
      <c r="E39" s="45"/>
      <c r="F39" s="40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76.5">
      <c r="A40" s="83">
        <f>IF((SUM('Раздел 1'!O18:O18)=SUM('Раздел 1'!O25:O25)+SUM('Раздел 1'!O30:O30)),"","Неверно!")</f>
      </c>
      <c r="B40" s="84">
        <v>91854</v>
      </c>
      <c r="C40" s="85" t="s">
        <v>280</v>
      </c>
      <c r="D40" s="85" t="s">
        <v>136</v>
      </c>
      <c r="E40" s="45"/>
      <c r="F40" s="40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76.5">
      <c r="A41" s="83">
        <f>IF((SUM('Раздел 1'!P18:P18)=SUM('Раздел 1'!P25:P25)+SUM('Раздел 1'!P30:P30)),"","Неверно!")</f>
      </c>
      <c r="B41" s="84">
        <v>91854</v>
      </c>
      <c r="C41" s="85" t="s">
        <v>281</v>
      </c>
      <c r="D41" s="85" t="s">
        <v>136</v>
      </c>
      <c r="E41" s="45"/>
      <c r="F41" s="40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76.5">
      <c r="A42" s="83">
        <f>IF((SUM('Раздел 1'!Q18:Q18)=SUM('Раздел 1'!Q25:Q25)+SUM('Раздел 1'!Q30:Q30)),"","Неверно!")</f>
      </c>
      <c r="B42" s="84">
        <v>91854</v>
      </c>
      <c r="C42" s="85" t="s">
        <v>282</v>
      </c>
      <c r="D42" s="85" t="s">
        <v>136</v>
      </c>
      <c r="E42" s="45"/>
      <c r="F42" s="40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51">
      <c r="A43" s="83">
        <f>IF((SUM('Раздел 1'!I9:I9)&lt;=10000000),"","Неверно!")</f>
      </c>
      <c r="B43" s="84">
        <v>91855</v>
      </c>
      <c r="C43" s="85" t="s">
        <v>283</v>
      </c>
      <c r="D43" s="85" t="s">
        <v>137</v>
      </c>
      <c r="E43" s="45"/>
      <c r="F43" s="40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51">
      <c r="A44" s="83">
        <f>IF((SUM('Раздел 1'!J9:J9)&lt;=10000000),"","Неверно!")</f>
      </c>
      <c r="B44" s="84">
        <v>91855</v>
      </c>
      <c r="C44" s="85" t="s">
        <v>284</v>
      </c>
      <c r="D44" s="85" t="s">
        <v>137</v>
      </c>
      <c r="E44" s="45"/>
      <c r="F44" s="40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51">
      <c r="A45" s="83">
        <f>IF((SUM('Раздел 1'!K9:K9)&lt;=10000000),"","Неверно!")</f>
      </c>
      <c r="B45" s="84">
        <v>91855</v>
      </c>
      <c r="C45" s="85" t="s">
        <v>285</v>
      </c>
      <c r="D45" s="85" t="s">
        <v>137</v>
      </c>
      <c r="E45" s="45"/>
      <c r="F45" s="40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51">
      <c r="A46" s="83">
        <f>IF((SUM('Раздел 1'!L9:L9)&lt;=10000000),"","Неверно!")</f>
      </c>
      <c r="B46" s="84">
        <v>91855</v>
      </c>
      <c r="C46" s="85" t="s">
        <v>286</v>
      </c>
      <c r="D46" s="85" t="s">
        <v>137</v>
      </c>
      <c r="E46" s="45"/>
      <c r="F46" s="40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51">
      <c r="A47" s="83">
        <f>IF((SUM('Раздел 1'!M9:M9)&lt;=10000000),"","Неверно!")</f>
      </c>
      <c r="B47" s="84">
        <v>91855</v>
      </c>
      <c r="C47" s="85" t="s">
        <v>287</v>
      </c>
      <c r="D47" s="85" t="s">
        <v>137</v>
      </c>
      <c r="E47" s="45"/>
      <c r="F47" s="40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51">
      <c r="A48" s="83">
        <f>IF((SUM('Раздел 1'!N9:N9)&lt;=10000000),"","Неверно!")</f>
      </c>
      <c r="B48" s="84">
        <v>91855</v>
      </c>
      <c r="C48" s="85" t="s">
        <v>288</v>
      </c>
      <c r="D48" s="85" t="s">
        <v>137</v>
      </c>
      <c r="E48" s="45"/>
      <c r="F48" s="40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51">
      <c r="A49" s="83">
        <f>IF((SUM('Раздел 1'!O9:O9)&lt;=10000000),"","Неверно!")</f>
      </c>
      <c r="B49" s="84">
        <v>91855</v>
      </c>
      <c r="C49" s="85" t="s">
        <v>289</v>
      </c>
      <c r="D49" s="85" t="s">
        <v>137</v>
      </c>
      <c r="E49" s="45"/>
      <c r="F49" s="40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51">
      <c r="A50" s="83">
        <f>IF((SUM('Раздел 1'!P9:P9)&lt;=10000000),"","Неверно!")</f>
      </c>
      <c r="B50" s="84">
        <v>91855</v>
      </c>
      <c r="C50" s="85" t="s">
        <v>290</v>
      </c>
      <c r="D50" s="85" t="s">
        <v>137</v>
      </c>
      <c r="E50" s="45"/>
      <c r="F50" s="40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51">
      <c r="A51" s="83">
        <f>IF((SUM('Раздел 1'!Q9:Q9)&lt;=10000000),"","Неверно!")</f>
      </c>
      <c r="B51" s="84">
        <v>91855</v>
      </c>
      <c r="C51" s="85" t="s">
        <v>291</v>
      </c>
      <c r="D51" s="85" t="s">
        <v>137</v>
      </c>
      <c r="E51" s="45"/>
      <c r="F51" s="40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51">
      <c r="A52" s="83">
        <f>IF((SUM('Раздел 1'!D9:D9)&lt;=10000000),"","Неверно!")</f>
      </c>
      <c r="B52" s="84">
        <v>91855</v>
      </c>
      <c r="C52" s="85" t="s">
        <v>292</v>
      </c>
      <c r="D52" s="85" t="s">
        <v>137</v>
      </c>
      <c r="E52" s="45"/>
      <c r="F52" s="40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48.75" customHeight="1">
      <c r="A53" s="83">
        <f>IF((SUM('Раздел 1'!E9:E9)&lt;=10000000),"","Неверно!")</f>
      </c>
      <c r="B53" s="84">
        <v>91855</v>
      </c>
      <c r="C53" s="85" t="s">
        <v>293</v>
      </c>
      <c r="D53" s="85" t="s">
        <v>137</v>
      </c>
      <c r="E53" s="45"/>
      <c r="F53" s="40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54" customHeight="1">
      <c r="A54" s="83">
        <f>IF((SUM('Раздел 1'!F9:F9)&lt;=10000000),"","Неверно!")</f>
      </c>
      <c r="B54" s="84">
        <v>91855</v>
      </c>
      <c r="C54" s="85" t="s">
        <v>294</v>
      </c>
      <c r="D54" s="85" t="s">
        <v>137</v>
      </c>
      <c r="E54" s="45"/>
      <c r="F54" s="40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51">
      <c r="A55" s="83">
        <f>IF((SUM('Раздел 1'!G9:G9)&lt;=10000000),"","Неверно!")</f>
      </c>
      <c r="B55" s="84">
        <v>91855</v>
      </c>
      <c r="C55" s="85" t="s">
        <v>295</v>
      </c>
      <c r="D55" s="85" t="s">
        <v>137</v>
      </c>
      <c r="E55" s="45"/>
      <c r="F55" s="40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51">
      <c r="A56" s="83">
        <f>IF((SUM('Раздел 1'!H9:H9)&lt;=10000000),"","Неверно!")</f>
      </c>
      <c r="B56" s="84">
        <v>91855</v>
      </c>
      <c r="C56" s="85" t="s">
        <v>296</v>
      </c>
      <c r="D56" s="85" t="s">
        <v>137</v>
      </c>
      <c r="E56" s="45"/>
      <c r="F56" s="40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51">
      <c r="A57" s="83">
        <f>IF((SUM('Разделы 2, 3, 4'!C8:C8)&lt;=10000000),"","Неверно!")</f>
      </c>
      <c r="B57" s="84">
        <v>91856</v>
      </c>
      <c r="C57" s="85" t="s">
        <v>297</v>
      </c>
      <c r="D57" s="85" t="s">
        <v>138</v>
      </c>
      <c r="E57" s="45"/>
      <c r="F57" s="40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51">
      <c r="A58" s="83">
        <f>IF((SUM('Разделы 2, 3, 4'!C9:C9)&lt;=10000000),"","Неверно!")</f>
      </c>
      <c r="B58" s="84">
        <v>91856</v>
      </c>
      <c r="C58" s="85" t="s">
        <v>298</v>
      </c>
      <c r="D58" s="85" t="s">
        <v>138</v>
      </c>
      <c r="E58" s="45"/>
      <c r="F58" s="40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51">
      <c r="A59" s="83">
        <f>IF((SUM('Разделы 2, 3, 4'!C10:C10)&lt;=10000000),"","Неверно!")</f>
      </c>
      <c r="B59" s="84">
        <v>91856</v>
      </c>
      <c r="C59" s="85" t="s">
        <v>299</v>
      </c>
      <c r="D59" s="85" t="s">
        <v>138</v>
      </c>
      <c r="E59" s="45"/>
      <c r="F59" s="40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51">
      <c r="A60" s="83">
        <f>IF((SUM('Разделы 2, 3, 4'!C11:C11)&lt;=10000000),"","Неверно!")</f>
      </c>
      <c r="B60" s="84">
        <v>91856</v>
      </c>
      <c r="C60" s="85" t="s">
        <v>300</v>
      </c>
      <c r="D60" s="85" t="s">
        <v>138</v>
      </c>
      <c r="E60" s="45"/>
      <c r="F60" s="40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51">
      <c r="A61" s="83">
        <f>IF((SUM('Разделы 2, 3, 4'!C12:C12)&lt;=10000000),"","Неверно!")</f>
      </c>
      <c r="B61" s="84">
        <v>91856</v>
      </c>
      <c r="C61" s="85" t="s">
        <v>301</v>
      </c>
      <c r="D61" s="85" t="s">
        <v>138</v>
      </c>
      <c r="E61" s="45"/>
      <c r="F61" s="40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51">
      <c r="A62" s="83">
        <f>IF((SUM('Разделы 2, 3, 4'!C13:C13)&lt;=10000000),"","Неверно!")</f>
      </c>
      <c r="B62" s="84">
        <v>91856</v>
      </c>
      <c r="C62" s="85" t="s">
        <v>302</v>
      </c>
      <c r="D62" s="85" t="s">
        <v>138</v>
      </c>
      <c r="E62" s="45"/>
      <c r="F62" s="40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51">
      <c r="A63" s="83">
        <f>IF((SUM('Разделы 2, 3, 4'!C14:C14)&lt;=10000000),"","Неверно!")</f>
      </c>
      <c r="B63" s="84">
        <v>91856</v>
      </c>
      <c r="C63" s="85" t="s">
        <v>303</v>
      </c>
      <c r="D63" s="85" t="s">
        <v>138</v>
      </c>
      <c r="E63" s="45"/>
      <c r="F63" s="40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51">
      <c r="A64" s="83">
        <f>IF((SUM('Разделы 2, 3, 4'!C15:C15)&lt;=10000000),"","Неверно!")</f>
      </c>
      <c r="B64" s="84">
        <v>91856</v>
      </c>
      <c r="C64" s="85" t="s">
        <v>304</v>
      </c>
      <c r="D64" s="85" t="s">
        <v>138</v>
      </c>
      <c r="E64" s="45"/>
      <c r="F64" s="40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51">
      <c r="A65" s="83">
        <f>IF((SUM('Разделы 2, 3, 4'!D8:D8)&lt;=10000000),"","Неверно!")</f>
      </c>
      <c r="B65" s="84">
        <v>91856</v>
      </c>
      <c r="C65" s="85" t="s">
        <v>305</v>
      </c>
      <c r="D65" s="85" t="s">
        <v>138</v>
      </c>
      <c r="E65" s="45"/>
      <c r="F65" s="40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51">
      <c r="A66" s="83">
        <f>IF((SUM('Разделы 2, 3, 4'!D9:D9)&lt;=10000000),"","Неверно!")</f>
      </c>
      <c r="B66" s="84">
        <v>91856</v>
      </c>
      <c r="C66" s="85" t="s">
        <v>306</v>
      </c>
      <c r="D66" s="85" t="s">
        <v>138</v>
      </c>
      <c r="E66" s="45"/>
      <c r="F66" s="40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51">
      <c r="A67" s="83">
        <f>IF((SUM('Разделы 2, 3, 4'!D10:D10)&lt;=10000000),"","Неверно!")</f>
      </c>
      <c r="B67" s="84">
        <v>91856</v>
      </c>
      <c r="C67" s="85" t="s">
        <v>307</v>
      </c>
      <c r="D67" s="85" t="s">
        <v>138</v>
      </c>
      <c r="E67" s="45"/>
      <c r="F67" s="40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51">
      <c r="A68" s="83">
        <f>IF((SUM('Разделы 2, 3, 4'!D11:D11)&lt;=10000000),"","Неверно!")</f>
      </c>
      <c r="B68" s="84">
        <v>91856</v>
      </c>
      <c r="C68" s="85" t="s">
        <v>308</v>
      </c>
      <c r="D68" s="85" t="s">
        <v>138</v>
      </c>
      <c r="E68" s="45"/>
      <c r="F68" s="40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51">
      <c r="A69" s="83">
        <f>IF((SUM('Разделы 2, 3, 4'!D12:D12)&lt;=10000000),"","Неверно!")</f>
      </c>
      <c r="B69" s="84">
        <v>91856</v>
      </c>
      <c r="C69" s="85" t="s">
        <v>309</v>
      </c>
      <c r="D69" s="85" t="s">
        <v>138</v>
      </c>
      <c r="E69" s="45"/>
      <c r="F69" s="40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51">
      <c r="A70" s="83">
        <f>IF((SUM('Разделы 2, 3, 4'!D13:D13)&lt;=10000000),"","Неверно!")</f>
      </c>
      <c r="B70" s="84">
        <v>91856</v>
      </c>
      <c r="C70" s="85" t="s">
        <v>310</v>
      </c>
      <c r="D70" s="85" t="s">
        <v>138</v>
      </c>
      <c r="E70" s="45"/>
      <c r="F70" s="40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51">
      <c r="A71" s="83">
        <f>IF((SUM('Разделы 2, 3, 4'!D14:D14)&lt;=10000000),"","Неверно!")</f>
      </c>
      <c r="B71" s="84">
        <v>91856</v>
      </c>
      <c r="C71" s="85" t="s">
        <v>311</v>
      </c>
      <c r="D71" s="85" t="s">
        <v>138</v>
      </c>
      <c r="E71" s="45"/>
      <c r="F71" s="40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51">
      <c r="A72" s="83">
        <f>IF((SUM('Разделы 2, 3, 4'!D15:D15)&lt;=10000000),"","Неверно!")</f>
      </c>
      <c r="B72" s="84">
        <v>91856</v>
      </c>
      <c r="C72" s="85" t="s">
        <v>312</v>
      </c>
      <c r="D72" s="85" t="s">
        <v>138</v>
      </c>
      <c r="E72" s="45"/>
      <c r="F72" s="40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51">
      <c r="A73" s="83">
        <f>IF((SUM('Разделы 2, 3, 4'!E8:E8)&lt;=10000000),"","Неверно!")</f>
      </c>
      <c r="B73" s="84">
        <v>91856</v>
      </c>
      <c r="C73" s="85" t="s">
        <v>313</v>
      </c>
      <c r="D73" s="85" t="s">
        <v>138</v>
      </c>
      <c r="E73" s="45"/>
      <c r="F73" s="40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51">
      <c r="A74" s="83">
        <f>IF((SUM('Разделы 2, 3, 4'!E9:E9)&lt;=10000000),"","Неверно!")</f>
      </c>
      <c r="B74" s="84">
        <v>91856</v>
      </c>
      <c r="C74" s="85" t="s">
        <v>314</v>
      </c>
      <c r="D74" s="85" t="s">
        <v>138</v>
      </c>
      <c r="E74" s="45"/>
      <c r="F74" s="40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51">
      <c r="A75" s="83">
        <f>IF((SUM('Разделы 2, 3, 4'!E10:E10)&lt;=10000000),"","Неверно!")</f>
      </c>
      <c r="B75" s="84">
        <v>91856</v>
      </c>
      <c r="C75" s="85" t="s">
        <v>315</v>
      </c>
      <c r="D75" s="85" t="s">
        <v>138</v>
      </c>
      <c r="E75" s="45"/>
      <c r="F75" s="40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51">
      <c r="A76" s="83">
        <f>IF((SUM('Разделы 2, 3, 4'!E11:E11)&lt;=10000000),"","Неверно!")</f>
      </c>
      <c r="B76" s="84">
        <v>91856</v>
      </c>
      <c r="C76" s="85" t="s">
        <v>316</v>
      </c>
      <c r="D76" s="85" t="s">
        <v>138</v>
      </c>
      <c r="E76" s="45"/>
      <c r="F76" s="40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51">
      <c r="A77" s="83">
        <f>IF((SUM('Разделы 2, 3, 4'!E12:E12)&lt;=10000000),"","Неверно!")</f>
      </c>
      <c r="B77" s="84">
        <v>91856</v>
      </c>
      <c r="C77" s="85" t="s">
        <v>317</v>
      </c>
      <c r="D77" s="85" t="s">
        <v>138</v>
      </c>
      <c r="E77" s="45"/>
      <c r="F77" s="40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51">
      <c r="A78" s="83">
        <f>IF((SUM('Разделы 2, 3, 4'!E13:E13)&lt;=10000000),"","Неверно!")</f>
      </c>
      <c r="B78" s="84">
        <v>91856</v>
      </c>
      <c r="C78" s="85" t="s">
        <v>318</v>
      </c>
      <c r="D78" s="85" t="s">
        <v>138</v>
      </c>
      <c r="E78" s="45"/>
      <c r="F78" s="40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51">
      <c r="A79" s="83">
        <f>IF((SUM('Разделы 2, 3, 4'!E14:E14)&lt;=10000000),"","Неверно!")</f>
      </c>
      <c r="B79" s="84">
        <v>91856</v>
      </c>
      <c r="C79" s="85" t="s">
        <v>319</v>
      </c>
      <c r="D79" s="85" t="s">
        <v>138</v>
      </c>
      <c r="E79" s="45"/>
      <c r="F79" s="40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51">
      <c r="A80" s="83">
        <f>IF((SUM('Разделы 2, 3, 4'!E15:E15)&lt;=10000000),"","Неверно!")</f>
      </c>
      <c r="B80" s="84">
        <v>91856</v>
      </c>
      <c r="C80" s="85" t="s">
        <v>320</v>
      </c>
      <c r="D80" s="85" t="s">
        <v>138</v>
      </c>
      <c r="E80" s="45"/>
      <c r="F80" s="40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51">
      <c r="A81" s="83">
        <f>IF((SUM('Разделы 2, 3, 4'!F8:F8)&lt;=10000000),"","Неверно!")</f>
      </c>
      <c r="B81" s="84">
        <v>91856</v>
      </c>
      <c r="C81" s="85" t="s">
        <v>321</v>
      </c>
      <c r="D81" s="85" t="s">
        <v>138</v>
      </c>
      <c r="E81" s="45"/>
      <c r="F81" s="40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51">
      <c r="A82" s="83">
        <f>IF((SUM('Разделы 2, 3, 4'!F9:F9)&lt;=10000000),"","Неверно!")</f>
      </c>
      <c r="B82" s="84">
        <v>91856</v>
      </c>
      <c r="C82" s="85" t="s">
        <v>322</v>
      </c>
      <c r="D82" s="85" t="s">
        <v>138</v>
      </c>
      <c r="E82" s="45"/>
      <c r="F82" s="40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51">
      <c r="A83" s="83">
        <f>IF((SUM('Разделы 2, 3, 4'!F10:F10)&lt;=10000000),"","Неверно!")</f>
      </c>
      <c r="B83" s="84">
        <v>91856</v>
      </c>
      <c r="C83" s="85" t="s">
        <v>323</v>
      </c>
      <c r="D83" s="85" t="s">
        <v>138</v>
      </c>
      <c r="E83" s="45"/>
      <c r="F83" s="40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51">
      <c r="A84" s="83">
        <f>IF((SUM('Разделы 2, 3, 4'!F11:F11)&lt;=10000000),"","Неверно!")</f>
      </c>
      <c r="B84" s="84">
        <v>91856</v>
      </c>
      <c r="C84" s="85" t="s">
        <v>324</v>
      </c>
      <c r="D84" s="85" t="s">
        <v>138</v>
      </c>
      <c r="E84" s="45"/>
      <c r="F84" s="40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51">
      <c r="A85" s="83">
        <f>IF((SUM('Разделы 2, 3, 4'!F12:F12)&lt;=10000000),"","Неверно!")</f>
      </c>
      <c r="B85" s="84">
        <v>91856</v>
      </c>
      <c r="C85" s="85" t="s">
        <v>325</v>
      </c>
      <c r="D85" s="85" t="s">
        <v>138</v>
      </c>
      <c r="E85" s="45"/>
      <c r="F85" s="40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51">
      <c r="A86" s="83">
        <f>IF((SUM('Разделы 2, 3, 4'!F13:F13)&lt;=10000000),"","Неверно!")</f>
      </c>
      <c r="B86" s="84">
        <v>91856</v>
      </c>
      <c r="C86" s="85" t="s">
        <v>326</v>
      </c>
      <c r="D86" s="85" t="s">
        <v>138</v>
      </c>
      <c r="E86" s="45"/>
      <c r="F86" s="40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51">
      <c r="A87" s="83">
        <f>IF((SUM('Разделы 2, 3, 4'!F14:F14)&lt;=10000000),"","Неверно!")</f>
      </c>
      <c r="B87" s="84">
        <v>91856</v>
      </c>
      <c r="C87" s="85" t="s">
        <v>327</v>
      </c>
      <c r="D87" s="85" t="s">
        <v>138</v>
      </c>
      <c r="E87" s="45"/>
      <c r="F87" s="40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51">
      <c r="A88" s="83">
        <f>IF((SUM('Разделы 2, 3, 4'!F15:F15)&lt;=10000000),"","Неверно!")</f>
      </c>
      <c r="B88" s="84">
        <v>91856</v>
      </c>
      <c r="C88" s="85" t="s">
        <v>328</v>
      </c>
      <c r="D88" s="85" t="s">
        <v>138</v>
      </c>
      <c r="E88" s="45"/>
      <c r="F88" s="40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38.25">
      <c r="A89" s="83">
        <f>IF((SUM('Разделы 2, 3, 4'!D22:D22)&lt;=10000000),"","Неверно!")</f>
      </c>
      <c r="B89" s="84">
        <v>91857</v>
      </c>
      <c r="C89" s="85" t="s">
        <v>329</v>
      </c>
      <c r="D89" s="85" t="s">
        <v>139</v>
      </c>
      <c r="E89" s="45"/>
      <c r="F89" s="40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38.25">
      <c r="A90" s="83">
        <f>IF((SUM('Разделы 2, 3, 4'!D23:D23)&lt;=10000000),"","Неверно!")</f>
      </c>
      <c r="B90" s="84">
        <v>91857</v>
      </c>
      <c r="C90" s="85" t="s">
        <v>330</v>
      </c>
      <c r="D90" s="85" t="s">
        <v>139</v>
      </c>
      <c r="E90" s="45"/>
      <c r="F90" s="40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5" ht="38.25">
      <c r="A91" s="83">
        <f>IF((SUM('Разделы 2, 3, 4'!F22:F22)&lt;=10000000),"","Неверно!")</f>
      </c>
      <c r="B91" s="84">
        <v>91858</v>
      </c>
      <c r="C91" s="85" t="s">
        <v>331</v>
      </c>
      <c r="D91" s="85" t="s">
        <v>139</v>
      </c>
      <c r="E91" s="45"/>
    </row>
    <row r="92" spans="1:6" ht="38.25">
      <c r="A92" s="83">
        <f>IF((SUM('Разделы 2, 3, 4'!F23:F23)&lt;=10000000),"","Неверно!")</f>
      </c>
      <c r="B92" s="84">
        <v>91858</v>
      </c>
      <c r="C92" s="85" t="s">
        <v>332</v>
      </c>
      <c r="D92" s="85" t="s">
        <v>139</v>
      </c>
      <c r="E92" s="45"/>
      <c r="F92" s="40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51">
      <c r="A93" s="83">
        <f>IF((SUM('Разделы 2, 3, 4'!D28:D28)&lt;=1000000),"","Неверно!")</f>
      </c>
      <c r="B93" s="84">
        <v>91859</v>
      </c>
      <c r="C93" s="85" t="s">
        <v>333</v>
      </c>
      <c r="D93" s="85" t="s">
        <v>140</v>
      </c>
      <c r="E93" s="45"/>
      <c r="F93" s="40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51">
      <c r="A94" s="83">
        <f>IF((SUM('Разделы 2, 3, 4'!D29:D29)&lt;=1000000),"","Неверно!")</f>
      </c>
      <c r="B94" s="84">
        <v>91859</v>
      </c>
      <c r="C94" s="85" t="s">
        <v>334</v>
      </c>
      <c r="D94" s="85" t="s">
        <v>140</v>
      </c>
      <c r="E94" s="45"/>
      <c r="F94" s="40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12.75">
      <c r="A95" s="83">
        <f>IF((SUM('Разделы 5, 6, 7'!C6:H6)&gt;0),"","Неверно!")</f>
      </c>
      <c r="B95" s="84">
        <v>112802</v>
      </c>
      <c r="C95" s="85" t="s">
        <v>335</v>
      </c>
      <c r="D95" s="85" t="s">
        <v>159</v>
      </c>
      <c r="E95" s="45"/>
      <c r="F95" s="40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s="86" customFormat="1" ht="25.5">
      <c r="A96" s="143">
        <f>IF((SUM('Разделы 2, 3, 4'!C11:C11)=0),"","Неверно!")</f>
      </c>
      <c r="B96" s="144">
        <v>123405</v>
      </c>
      <c r="C96" s="85" t="s">
        <v>489</v>
      </c>
      <c r="D96" s="85" t="s">
        <v>490</v>
      </c>
      <c r="E96" s="45"/>
      <c r="F96" s="40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s="86" customFormat="1" ht="25.5">
      <c r="A97" s="143">
        <f>IF((SUM('Разделы 2, 3, 4'!D11:D11)=0),"","Неверно!")</f>
      </c>
      <c r="B97" s="144">
        <v>123405</v>
      </c>
      <c r="C97" s="85" t="s">
        <v>491</v>
      </c>
      <c r="D97" s="85" t="s">
        <v>490</v>
      </c>
      <c r="E97" s="45"/>
      <c r="F97" s="40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s="86" customFormat="1" ht="25.5">
      <c r="A98" s="143">
        <f>IF((SUM('Разделы 2, 3, 4'!E11:E11)=0),"","Неверно!")</f>
      </c>
      <c r="B98" s="144">
        <v>123405</v>
      </c>
      <c r="C98" s="85" t="s">
        <v>492</v>
      </c>
      <c r="D98" s="85" t="s">
        <v>490</v>
      </c>
      <c r="E98" s="45"/>
      <c r="F98" s="40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s="86" customFormat="1" ht="25.5">
      <c r="A99" s="143">
        <f>IF((SUM('Разделы 2, 3, 4'!F11:F11)=0),"","Неверно!")</f>
      </c>
      <c r="B99" s="144">
        <v>123405</v>
      </c>
      <c r="C99" s="85" t="s">
        <v>493</v>
      </c>
      <c r="D99" s="85" t="s">
        <v>490</v>
      </c>
      <c r="E99" s="45"/>
      <c r="F99" s="40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D35" sqref="D35"/>
    </sheetView>
  </sheetViews>
  <sheetFormatPr defaultColWidth="9.140625" defaultRowHeight="12.75"/>
  <cols>
    <col min="1" max="1" width="64.140625" style="130" customWidth="1"/>
    <col min="2" max="2" width="6.00390625" style="39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131" t="s">
        <v>71</v>
      </c>
      <c r="B1" s="132" t="s">
        <v>21</v>
      </c>
      <c r="D1" s="133" t="s">
        <v>22</v>
      </c>
      <c r="E1" s="134" t="s">
        <v>21</v>
      </c>
    </row>
    <row r="2" spans="1:5" ht="15.75">
      <c r="A2" s="125" t="s">
        <v>160</v>
      </c>
      <c r="B2" s="47">
        <v>1</v>
      </c>
      <c r="D2" s="126">
        <v>6</v>
      </c>
      <c r="E2" s="127" t="s">
        <v>23</v>
      </c>
    </row>
    <row r="3" spans="1:5" ht="16.5" thickBot="1">
      <c r="A3" s="125" t="s">
        <v>161</v>
      </c>
      <c r="B3" s="47">
        <v>3</v>
      </c>
      <c r="D3" s="128">
        <v>12</v>
      </c>
      <c r="E3" s="129" t="s">
        <v>24</v>
      </c>
    </row>
    <row r="4" spans="1:2" ht="15.75">
      <c r="A4" s="125" t="s">
        <v>162</v>
      </c>
      <c r="B4" s="47">
        <v>15</v>
      </c>
    </row>
    <row r="5" spans="1:2" ht="15.75">
      <c r="A5" s="125" t="s">
        <v>163</v>
      </c>
      <c r="B5" s="47">
        <v>21</v>
      </c>
    </row>
    <row r="6" spans="1:2" ht="15.75">
      <c r="A6" s="125" t="s">
        <v>164</v>
      </c>
      <c r="B6" s="47">
        <v>31</v>
      </c>
    </row>
    <row r="7" spans="1:2" ht="15.75">
      <c r="A7" s="125" t="s">
        <v>165</v>
      </c>
      <c r="B7" s="47">
        <v>37</v>
      </c>
    </row>
    <row r="8" spans="1:2" ht="15.75">
      <c r="A8" s="125" t="s">
        <v>168</v>
      </c>
      <c r="B8" s="47">
        <v>43</v>
      </c>
    </row>
    <row r="9" spans="1:2" ht="15.75">
      <c r="A9" s="125" t="s">
        <v>167</v>
      </c>
      <c r="B9" s="47">
        <v>47</v>
      </c>
    </row>
    <row r="10" spans="1:2" ht="15.75">
      <c r="A10" s="125" t="s">
        <v>169</v>
      </c>
      <c r="B10" s="47">
        <v>55</v>
      </c>
    </row>
    <row r="11" spans="1:2" ht="15.75">
      <c r="A11" s="125" t="s">
        <v>166</v>
      </c>
      <c r="B11" s="47">
        <v>57</v>
      </c>
    </row>
    <row r="12" spans="1:2" ht="15.75">
      <c r="A12" s="125" t="s">
        <v>170</v>
      </c>
      <c r="B12" s="47">
        <v>63</v>
      </c>
    </row>
    <row r="13" spans="1:2" ht="15.75">
      <c r="A13" s="125" t="s">
        <v>171</v>
      </c>
      <c r="B13" s="47">
        <v>85</v>
      </c>
    </row>
    <row r="14" spans="1:2" ht="15.75">
      <c r="A14" s="125" t="s">
        <v>172</v>
      </c>
      <c r="B14" s="47">
        <v>87</v>
      </c>
    </row>
    <row r="15" spans="1:2" ht="15.75">
      <c r="A15" s="125" t="s">
        <v>173</v>
      </c>
      <c r="B15" s="47">
        <v>141</v>
      </c>
    </row>
    <row r="16" spans="1:2" ht="15.75">
      <c r="A16" s="125" t="s">
        <v>174</v>
      </c>
      <c r="B16" s="47">
        <v>147</v>
      </c>
    </row>
    <row r="17" spans="1:2" ht="15.75">
      <c r="A17" s="125" t="s">
        <v>175</v>
      </c>
      <c r="B17" s="47">
        <v>127</v>
      </c>
    </row>
    <row r="18" spans="1:2" ht="15" customHeight="1">
      <c r="A18" s="125" t="s">
        <v>176</v>
      </c>
      <c r="B18" s="47">
        <v>133</v>
      </c>
    </row>
    <row r="19" spans="1:2" ht="15.75">
      <c r="A19" s="125" t="s">
        <v>177</v>
      </c>
      <c r="B19" s="47">
        <v>153</v>
      </c>
    </row>
    <row r="20" spans="1:2" ht="15.75">
      <c r="A20" s="125" t="s">
        <v>178</v>
      </c>
      <c r="B20" s="47">
        <v>159</v>
      </c>
    </row>
    <row r="21" spans="1:2" ht="15.75">
      <c r="A21" s="125" t="s">
        <v>466</v>
      </c>
      <c r="B21" s="47">
        <v>171</v>
      </c>
    </row>
    <row r="22" spans="1:2" ht="15.75">
      <c r="A22" s="125" t="s">
        <v>179</v>
      </c>
      <c r="B22" s="47">
        <v>165</v>
      </c>
    </row>
    <row r="23" spans="1:2" ht="15.75">
      <c r="A23" s="125" t="s">
        <v>228</v>
      </c>
      <c r="B23" s="47">
        <v>5</v>
      </c>
    </row>
    <row r="24" spans="1:2" ht="15.75">
      <c r="A24" s="125" t="s">
        <v>235</v>
      </c>
      <c r="B24" s="47">
        <v>167</v>
      </c>
    </row>
    <row r="25" spans="1:2" ht="15.75">
      <c r="A25" s="125" t="s">
        <v>234</v>
      </c>
      <c r="B25" s="47">
        <v>51</v>
      </c>
    </row>
    <row r="26" spans="1:2" ht="15.75">
      <c r="A26" s="125" t="s">
        <v>229</v>
      </c>
      <c r="B26" s="47">
        <v>67</v>
      </c>
    </row>
    <row r="27" spans="1:2" ht="15.75">
      <c r="A27" s="125" t="s">
        <v>230</v>
      </c>
      <c r="B27" s="47">
        <v>69</v>
      </c>
    </row>
    <row r="28" spans="1:2" ht="15.75">
      <c r="A28" s="125" t="s">
        <v>236</v>
      </c>
      <c r="B28" s="47">
        <v>109</v>
      </c>
    </row>
    <row r="29" spans="1:2" ht="15.75">
      <c r="A29" s="125" t="s">
        <v>231</v>
      </c>
      <c r="B29" s="47">
        <v>113</v>
      </c>
    </row>
    <row r="30" spans="1:2" ht="15.75">
      <c r="A30" s="125" t="s">
        <v>232</v>
      </c>
      <c r="B30" s="47">
        <v>137</v>
      </c>
    </row>
    <row r="31" spans="1:2" ht="15.75">
      <c r="A31" s="125" t="s">
        <v>233</v>
      </c>
      <c r="B31" s="47">
        <v>157</v>
      </c>
    </row>
    <row r="32" spans="1:2" ht="15.75">
      <c r="A32" s="125" t="s">
        <v>180</v>
      </c>
      <c r="B32" s="47">
        <v>7</v>
      </c>
    </row>
    <row r="33" spans="1:2" ht="15.75">
      <c r="A33" s="125" t="s">
        <v>181</v>
      </c>
      <c r="B33" s="47">
        <v>9</v>
      </c>
    </row>
    <row r="34" spans="1:2" ht="15.75">
      <c r="A34" s="125" t="s">
        <v>182</v>
      </c>
      <c r="B34" s="47">
        <v>13</v>
      </c>
    </row>
    <row r="35" spans="1:2" ht="15.75">
      <c r="A35" s="125" t="s">
        <v>183</v>
      </c>
      <c r="B35" s="47">
        <v>17</v>
      </c>
    </row>
    <row r="36" spans="1:2" ht="15.75">
      <c r="A36" s="125" t="s">
        <v>184</v>
      </c>
      <c r="B36" s="47">
        <v>19</v>
      </c>
    </row>
    <row r="37" spans="1:2" ht="15.75">
      <c r="A37" s="125" t="s">
        <v>185</v>
      </c>
      <c r="B37" s="47">
        <v>23</v>
      </c>
    </row>
    <row r="38" spans="1:2" ht="15.75">
      <c r="A38" s="125" t="s">
        <v>186</v>
      </c>
      <c r="B38" s="47">
        <v>27</v>
      </c>
    </row>
    <row r="39" spans="1:2" ht="15.75">
      <c r="A39" s="125" t="s">
        <v>187</v>
      </c>
      <c r="B39" s="47">
        <v>25</v>
      </c>
    </row>
    <row r="40" spans="1:2" ht="15.75">
      <c r="A40" s="125" t="s">
        <v>188</v>
      </c>
      <c r="B40" s="47">
        <v>29</v>
      </c>
    </row>
    <row r="41" spans="1:2" ht="15.75">
      <c r="A41" s="125" t="s">
        <v>189</v>
      </c>
      <c r="B41" s="47">
        <v>35</v>
      </c>
    </row>
    <row r="42" spans="1:2" ht="15.75">
      <c r="A42" s="125" t="s">
        <v>190</v>
      </c>
      <c r="B42" s="47">
        <v>39</v>
      </c>
    </row>
    <row r="43" spans="1:2" ht="15.75">
      <c r="A43" s="125" t="s">
        <v>191</v>
      </c>
      <c r="B43" s="47">
        <v>49</v>
      </c>
    </row>
    <row r="44" spans="1:2" ht="15.75">
      <c r="A44" s="125" t="s">
        <v>192</v>
      </c>
      <c r="B44" s="47">
        <v>45</v>
      </c>
    </row>
    <row r="45" spans="1:2" ht="15.75">
      <c r="A45" s="125" t="s">
        <v>193</v>
      </c>
      <c r="B45" s="47">
        <v>59</v>
      </c>
    </row>
    <row r="46" spans="1:2" ht="15.75">
      <c r="A46" s="125" t="s">
        <v>194</v>
      </c>
      <c r="B46" s="47">
        <v>61</v>
      </c>
    </row>
    <row r="47" spans="1:2" ht="15.75">
      <c r="A47" s="125" t="s">
        <v>195</v>
      </c>
      <c r="B47" s="47">
        <v>65</v>
      </c>
    </row>
    <row r="48" spans="1:2" ht="15.75">
      <c r="A48" s="125" t="s">
        <v>196</v>
      </c>
      <c r="B48" s="47">
        <v>75</v>
      </c>
    </row>
    <row r="49" spans="1:2" ht="15.75">
      <c r="A49" s="125" t="s">
        <v>197</v>
      </c>
      <c r="B49" s="47">
        <v>77</v>
      </c>
    </row>
    <row r="50" spans="1:2" ht="15.75">
      <c r="A50" s="125" t="s">
        <v>198</v>
      </c>
      <c r="B50" s="47">
        <v>79</v>
      </c>
    </row>
    <row r="51" spans="1:2" ht="15.75">
      <c r="A51" s="125" t="s">
        <v>199</v>
      </c>
      <c r="B51" s="47">
        <v>81</v>
      </c>
    </row>
    <row r="52" spans="1:2" ht="15.75">
      <c r="A52" s="125" t="s">
        <v>200</v>
      </c>
      <c r="B52" s="47">
        <v>83</v>
      </c>
    </row>
    <row r="53" spans="1:2" ht="15.75">
      <c r="A53" s="125" t="s">
        <v>201</v>
      </c>
      <c r="B53" s="47">
        <v>91</v>
      </c>
    </row>
    <row r="54" spans="1:2" ht="15.75">
      <c r="A54" s="125" t="s">
        <v>202</v>
      </c>
      <c r="B54" s="47">
        <v>93</v>
      </c>
    </row>
    <row r="55" spans="1:2" ht="15.75">
      <c r="A55" s="125" t="s">
        <v>203</v>
      </c>
      <c r="B55" s="47">
        <v>95</v>
      </c>
    </row>
    <row r="56" spans="1:2" ht="15.75">
      <c r="A56" s="125" t="s">
        <v>204</v>
      </c>
      <c r="B56" s="47">
        <v>97</v>
      </c>
    </row>
    <row r="57" spans="1:2" ht="15.75">
      <c r="A57" s="125" t="s">
        <v>205</v>
      </c>
      <c r="B57" s="47">
        <v>99</v>
      </c>
    </row>
    <row r="58" spans="1:2" ht="15.75">
      <c r="A58" s="125" t="s">
        <v>206</v>
      </c>
      <c r="B58" s="47">
        <v>101</v>
      </c>
    </row>
    <row r="59" spans="1:2" ht="15.75">
      <c r="A59" s="125" t="s">
        <v>207</v>
      </c>
      <c r="B59" s="47">
        <v>103</v>
      </c>
    </row>
    <row r="60" spans="1:2" ht="15.75">
      <c r="A60" s="125" t="s">
        <v>208</v>
      </c>
      <c r="B60" s="47">
        <v>105</v>
      </c>
    </row>
    <row r="61" spans="1:2" ht="15.75">
      <c r="A61" s="125" t="s">
        <v>209</v>
      </c>
      <c r="B61" s="47">
        <v>107</v>
      </c>
    </row>
    <row r="62" spans="1:2" ht="15.75">
      <c r="A62" s="125" t="s">
        <v>210</v>
      </c>
      <c r="B62" s="47">
        <v>115</v>
      </c>
    </row>
    <row r="63" spans="1:2" ht="15.75">
      <c r="A63" s="125" t="s">
        <v>211</v>
      </c>
      <c r="B63" s="47">
        <v>117</v>
      </c>
    </row>
    <row r="64" spans="1:2" ht="15.75">
      <c r="A64" s="125" t="s">
        <v>212</v>
      </c>
      <c r="B64" s="47">
        <v>119</v>
      </c>
    </row>
    <row r="65" spans="1:2" ht="15.75">
      <c r="A65" s="125" t="s">
        <v>213</v>
      </c>
      <c r="B65" s="47">
        <v>121</v>
      </c>
    </row>
    <row r="66" spans="1:2" ht="15.75">
      <c r="A66" s="125" t="s">
        <v>214</v>
      </c>
      <c r="B66" s="47">
        <v>125</v>
      </c>
    </row>
    <row r="67" spans="1:2" ht="15.75">
      <c r="A67" s="125" t="s">
        <v>215</v>
      </c>
      <c r="B67" s="47">
        <v>129</v>
      </c>
    </row>
    <row r="68" spans="1:2" ht="15.75">
      <c r="A68" s="125" t="s">
        <v>216</v>
      </c>
      <c r="B68" s="47">
        <v>131</v>
      </c>
    </row>
    <row r="69" spans="1:2" ht="15.75">
      <c r="A69" s="125" t="s">
        <v>217</v>
      </c>
      <c r="B69" s="47">
        <v>135</v>
      </c>
    </row>
    <row r="70" spans="1:2" ht="15.75">
      <c r="A70" s="125" t="s">
        <v>218</v>
      </c>
      <c r="B70" s="47">
        <v>139</v>
      </c>
    </row>
    <row r="71" spans="1:2" ht="15.75">
      <c r="A71" s="125" t="s">
        <v>219</v>
      </c>
      <c r="B71" s="47">
        <v>143</v>
      </c>
    </row>
    <row r="72" spans="1:2" ht="15.75">
      <c r="A72" s="125" t="s">
        <v>220</v>
      </c>
      <c r="B72" s="47">
        <v>145</v>
      </c>
    </row>
    <row r="73" spans="1:2" ht="15.75">
      <c r="A73" s="125" t="s">
        <v>221</v>
      </c>
      <c r="B73" s="47">
        <v>149</v>
      </c>
    </row>
    <row r="74" spans="1:2" ht="15.75">
      <c r="A74" s="125" t="s">
        <v>222</v>
      </c>
      <c r="B74" s="47">
        <v>151</v>
      </c>
    </row>
    <row r="75" spans="1:2" ht="15.75">
      <c r="A75" s="125" t="s">
        <v>223</v>
      </c>
      <c r="B75" s="47">
        <v>155</v>
      </c>
    </row>
    <row r="76" spans="1:2" ht="15.75">
      <c r="A76" s="125" t="s">
        <v>224</v>
      </c>
      <c r="B76" s="47">
        <v>163</v>
      </c>
    </row>
    <row r="77" spans="1:2" ht="15.75">
      <c r="A77" s="125" t="s">
        <v>225</v>
      </c>
      <c r="B77" s="47">
        <v>177</v>
      </c>
    </row>
    <row r="78" spans="1:2" ht="15.75">
      <c r="A78" s="125" t="s">
        <v>226</v>
      </c>
      <c r="B78" s="47">
        <v>89</v>
      </c>
    </row>
    <row r="79" spans="1:2" ht="15.75">
      <c r="A79" s="125" t="s">
        <v>227</v>
      </c>
      <c r="B79" s="47">
        <v>123</v>
      </c>
    </row>
    <row r="80" spans="1:2" ht="15.75">
      <c r="A80" s="125" t="s">
        <v>237</v>
      </c>
      <c r="B80" s="47">
        <v>33</v>
      </c>
    </row>
    <row r="81" spans="1:2" ht="15.75">
      <c r="A81" s="125" t="s">
        <v>238</v>
      </c>
      <c r="B81" s="47">
        <v>11</v>
      </c>
    </row>
    <row r="82" spans="1:2" ht="15.75">
      <c r="A82" s="125" t="s">
        <v>239</v>
      </c>
      <c r="B82" s="47">
        <v>161</v>
      </c>
    </row>
    <row r="83" spans="1:2" ht="15.75">
      <c r="A83" s="125" t="s">
        <v>240</v>
      </c>
      <c r="B83" s="47">
        <v>173</v>
      </c>
    </row>
    <row r="84" spans="1:2" ht="15.75">
      <c r="A84" s="125" t="s">
        <v>241</v>
      </c>
      <c r="B84" s="47">
        <v>175</v>
      </c>
    </row>
    <row r="85" spans="1:2" ht="32.25" thickBot="1">
      <c r="A85" s="48" t="s">
        <v>16</v>
      </c>
      <c r="B85" s="49">
        <v>999</v>
      </c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2013-07-05T09:46:43Z</cp:lastPrinted>
  <dcterms:created xsi:type="dcterms:W3CDTF">2004-03-24T19:37:04Z</dcterms:created>
  <dcterms:modified xsi:type="dcterms:W3CDTF">2013-07-09T10:53:29Z</dcterms:modified>
  <cp:category/>
  <cp:version/>
  <cp:contentType/>
  <cp:contentStatus/>
</cp:coreProperties>
</file>