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0" windowWidth="11535" windowHeight="8010" tabRatio="824" activeTab="3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(информационный)'!$A$1:$A$122</definedName>
    <definedName name="_xlnm._FilterDatabase" localSheetId="4" hidden="1">'ФЛК (обязательный)'!$A$1:$A$300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 1'!$A$1:$R$34</definedName>
    <definedName name="_xlnm.Print_Area" localSheetId="2">'Разделы 2, 3, 4'!$A$1:$O$36</definedName>
    <definedName name="_xlnm.Print_Area" localSheetId="3">'Разделы 5, 6, 7'!$A$1:$J$33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<sst xmlns="http://schemas.openxmlformats.org/spreadsheetml/2006/main" count="1802" uniqueCount="919">
  <si>
    <t>Ф.F4s разд.1 стл.3 стр.1&lt;=10000000</t>
  </si>
  <si>
    <t>Ф.F4s разд.1 стл.4 стр.1&lt;=10000000</t>
  </si>
  <si>
    <t>Ф.F4s разд.1 стл.5 стр.1&lt;=10000000</t>
  </si>
  <si>
    <t>Ф.F4s разд.1 стл.6 стр.1&lt;=10000000</t>
  </si>
  <si>
    <t>Ф.F4s разд.1 стл.7 стр.1&lt;=10000000</t>
  </si>
  <si>
    <t>Ф.F4s разд.1 стл.8 стр.1&lt;=10000000</t>
  </si>
  <si>
    <t>Ф.F4s разд.1 стл.9 стр.1&lt;=10000000</t>
  </si>
  <si>
    <t>Ф.F4s разд.4 стл.2 стр.1&lt;=1000000</t>
  </si>
  <si>
    <t>(r,s,g,v,q,b) В разделе 4 если сумма легализованных средств в отчете превышает 1 млн.руб., то на лист ФЛК "Информационный" внести подтверждение о выверке сумм</t>
  </si>
  <si>
    <t>Ф.F4s разд.4 стл.2 стр.2&lt;=1000000</t>
  </si>
  <si>
    <t>Ф.F4s разд.3 стл.2 стр.1&lt;=10000000</t>
  </si>
  <si>
    <t>Ф.F4s разд.3 стл.2 стр.2&lt;=10000000</t>
  </si>
  <si>
    <t>Ф.F4s разд.1 стл.1 стр.9=0</t>
  </si>
  <si>
    <t>(r,w,s,g,v,q,b) В разделе 1 данные по графе 1 строке 9 необходимо подтвердить, внеся реквизиты судебного акта на лист ФЛК "Информационный"</t>
  </si>
  <si>
    <t>Ф.F4s разд.3 стл.4 стр.1&lt;=10000000</t>
  </si>
  <si>
    <t>Ф.F4s разд.3 стл.4 стр.2&lt;=10000000</t>
  </si>
  <si>
    <t>Ф.F4s разд.1 стл.7 стр.1=0</t>
  </si>
  <si>
    <t>(r,w,s,g,v,q,b) В разделе 1 ФЛК "Информационный" может быть нарушен в случае причинения ущерба иным видом хищения, редкий случай подтвердить копией приговора.</t>
  </si>
  <si>
    <t>Ф.F4s разд.1 стл.7 стр.10=0</t>
  </si>
  <si>
    <t>Ф.F4s разд.1 стл.7 стр.11=0</t>
  </si>
  <si>
    <t>Ф.F4s разд.1 стл.7 стр.12=0</t>
  </si>
  <si>
    <t>Ф.F4s разд.1 стл.7 стр.13=0</t>
  </si>
  <si>
    <t>Ф.F4s разд.1 стл.7 стр.14=0</t>
  </si>
  <si>
    <t>Ф.F4s разд.1 стл.7 стр.15=0</t>
  </si>
  <si>
    <t>Ф.F4s разд.1 стл.7 стр.16=0</t>
  </si>
  <si>
    <t>Ф.F4s разд.1 стл.7 стр.17=0</t>
  </si>
  <si>
    <t>Ф.F4s разд.1 стл.7 стр.18=0</t>
  </si>
  <si>
    <t>Ф.F4s разд.1 стл.7 стр.19=0</t>
  </si>
  <si>
    <t>Ф.F4s разд.1 стл.7 стр.2=0</t>
  </si>
  <si>
    <t>Ф.F4s разд.1 стл.7 стр.20=0</t>
  </si>
  <si>
    <t>Ф.F4s разд.1 стл.7 стр.21=0</t>
  </si>
  <si>
    <t>Ф.F4s разд.1 стл.7 стр.22=0</t>
  </si>
  <si>
    <t>Ф.F4s разд.1 стл.7 стр.23=0</t>
  </si>
  <si>
    <t>Ф.F4s разд.1 стл.7 стр.3=0</t>
  </si>
  <si>
    <t>Ф.F4s разд.1 стл.7 стр.4=0</t>
  </si>
  <si>
    <t>Ф.F4s разд.1 стл.7 стр.5=0</t>
  </si>
  <si>
    <t>Ф.F4s разд.1 стл.7 стр.6=0</t>
  </si>
  <si>
    <t>Ф.F4s разд.1 стл.7 стр.7=0</t>
  </si>
  <si>
    <t>Ф.F4s разд.1 стл.7 стр.8=0</t>
  </si>
  <si>
    <t>Ф.F4s разд.1 стл.7 стр.9=0</t>
  </si>
  <si>
    <t>Ф.F4s разд.4 стл.1 стр.1=0</t>
  </si>
  <si>
    <t>(r,s,g,v,q,b) В разделе 4 подтвердить на листе ФЛК "Информационный" обращение в доход государства легализованных денежных средств, являющихся вещдоками по уголовному делу (внести реквизиты приговора) в случае осуждения по ст. 174, 174.1 УК РФ (в соот. с комм. к инструкции по вед. суд. статистики)</t>
  </si>
  <si>
    <t>Ф.F4s разд.4 стл.1 стр.2=0</t>
  </si>
  <si>
    <t>Ф.F4s разд.4 стл.2 стр.1=0</t>
  </si>
  <si>
    <t>Ф.F4s разд.4 стл.2 стр.2=0</t>
  </si>
  <si>
    <t>Областной и равный ему суд</t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</si>
  <si>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</si>
  <si>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>(Ф.F4s разд.2 стл.12 стр.1&gt;0 AND Ф.F4s разд.2 стл.13 стр.1&gt;0) OR (Ф.F4s разд.2 стл.12 стр.1=0 AND Ф.F4s разд.2 стл.13 стр.1=0)</t>
  </si>
  <si>
    <t>(r,w,s,g,v,q,b) В разделе 2  в графе 13 сумма штрафа или иных денежных взысканий проставляется только при наличии данных о судебных актах, вступивших в законную силу в графе 12</t>
  </si>
  <si>
    <t>(Ф.F4s разд.2 стл.12 стр.2&gt;0 AND Ф.F4s разд.2 стл.13 стр.2&gt;0) OR (Ф.F4s разд.2 стл.12 стр.2=0 AND Ф.F4s разд.2 стл.13 стр.2=0)</t>
  </si>
  <si>
    <t>(Ф.F4s разд.2 стл.12 стр.3&gt;0 AND Ф.F4s разд.2 стл.13 стр.3&gt;0) OR (Ф.F4s разд.2 стл.12 стр.3=0 AND Ф.F4s разд.2 стл.13 стр.3=0)</t>
  </si>
  <si>
    <t>(Ф.F4s разд.2 стл.12 стр.4&gt;0 AND Ф.F4s разд.2 стл.13 стр.4&gt;0) OR (Ф.F4s разд.2 стл.12 стр.4=0 AND Ф.F4s разд.2 стл.13 стр.4=0)</t>
  </si>
  <si>
    <t>(Ф.F4s разд.2 стл.12 стр.5&gt;0 AND Ф.F4s разд.2 стл.13 стр.5&gt;0) OR (Ф.F4s разд.2 стл.12 стр.5=0 AND Ф.F4s разд.2 стл.13 стр.5=0)</t>
  </si>
  <si>
    <t>(Ф.F4s разд.2 стл.12 стр.6&gt;0 AND Ф.F4s разд.2 стл.13 стр.6&gt;0) OR (Ф.F4s разд.2 стл.12 стр.6=0 AND Ф.F4s разд.2 стл.13 стр.6=0)</t>
  </si>
  <si>
    <t>(Ф.F4s разд.2 стл.12 стр.7&gt;0 AND Ф.F4s разд.2 стл.13 стр.7&gt;0) OR (Ф.F4s разд.2 стл.12 стр.7=0 AND Ф.F4s разд.2 стл.13 стр.7=0)</t>
  </si>
  <si>
    <t>(Ф.F4s разд.2 стл.10 стр.1&gt;0 AND Ф.F4s разд.2 стл.11 стр.1&gt;0) OR (Ф.F4s разд.2 стл.10 стр.1=0 AND Ф.F4s разд.2 стл.11 стр.1=0)</t>
  </si>
  <si>
    <t>(r,w,s,g,v,q,b) В разделе 2  в графе 11 сумма штрафа или иных денежных взысканий проставляется только при наличии данных о судебных актах, вступивших в законную силу в графе 10</t>
  </si>
  <si>
    <t>(Ф.F4s разд.2 стл.10 стр.2&gt;0 AND Ф.F4s разд.2 стл.11 стр.2&gt;0) OR (Ф.F4s разд.2 стл.10 стр.2=0 AND Ф.F4s разд.2 стл.11 стр.2=0)</t>
  </si>
  <si>
    <t>(Ф.F4s разд.2 стл.10 стр.3&gt;0 AND Ф.F4s разд.2 стл.11 стр.3&gt;0) OR (Ф.F4s разд.2 стл.10 стр.3=0 AND Ф.F4s разд.2 стл.11 стр.3=0)</t>
  </si>
  <si>
    <t>(Ф.F4s разд.2 стл.10 стр.4&gt;0 AND Ф.F4s разд.2 стл.11 стр.4&gt;0) OR (Ф.F4s разд.2 стл.10 стр.4=0 AND Ф.F4s разд.2 стл.11 стр.4=0)</t>
  </si>
  <si>
    <t>(Ф.F4s разд.2 стл.10 стр.5&gt;0 AND Ф.F4s разд.2 стл.11 стр.5&gt;0) OR (Ф.F4s разд.2 стл.10 стр.5=0 AND Ф.F4s разд.2 стл.11 стр.5=0)</t>
  </si>
  <si>
    <t>(Ф.F4s разд.2 стл.10 стр.6&gt;0 AND Ф.F4s разд.2 стл.11 стр.6&gt;0) OR (Ф.F4s разд.2 стл.10 стр.6=0 AND Ф.F4s разд.2 стл.11 стр.6=0)</t>
  </si>
  <si>
    <t>(Ф.F4s разд.2 стл.10 стр.7&gt;0 AND Ф.F4s разд.2 стл.11 стр.7&gt;0) OR (Ф.F4s разд.2 стл.10 стр.7=0 AND Ф.F4s разд.2 стл.11 стр.7=0)</t>
  </si>
  <si>
    <t>(Ф.F4s разд.2 стл.8 стр.1&gt;0 AND Ф.F4s разд.2 стл.9 стр.1&gt;0) OR (Ф.F4s разд.2 стл.8 стр.1=0 AND Ф.F4s разд.2 стл.9 стр.1=0)</t>
  </si>
  <si>
    <t>(r,w,s,g,v,q,b) В разделе 2  в графе 9 сумма штрафа или иных денежных взысканий проставляется только при наличии данных о судебных актах, вступивших в законную силу в графе 8</t>
  </si>
  <si>
    <t>(Ф.F4s разд.2 стл.8 стр.2&gt;0 AND Ф.F4s разд.2 стл.9 стр.2&gt;0) OR (Ф.F4s разд.2 стл.8 стр.2=0 AND Ф.F4s разд.2 стл.9 стр.2=0)</t>
  </si>
  <si>
    <t>(Ф.F4s разд.2 стл.8 стр.3&gt;0 AND Ф.F4s разд.2 стл.9 стр.3&gt;0) OR (Ф.F4s разд.2 стл.8 стр.3=0 AND Ф.F4s разд.2 стл.9 стр.3=0)</t>
  </si>
  <si>
    <t>(Ф.F4s разд.2 стл.8 стр.4&gt;0 AND Ф.F4s разд.2 стл.9 стр.4&gt;0) OR (Ф.F4s разд.2 стл.8 стр.4=0 AND Ф.F4s разд.2 стл.9 стр.4=0)</t>
  </si>
  <si>
    <t>(Ф.F4s разд.2 стл.8 стр.5&gt;0 AND Ф.F4s разд.2 стл.9 стр.5&gt;0) OR (Ф.F4s разд.2 стл.8 стр.5=0 AND Ф.F4s разд.2 стл.9 стр.5=0)</t>
  </si>
  <si>
    <t>(Ф.F4s разд.2 стл.8 стр.6&gt;0 AND Ф.F4s разд.2 стл.9 стр.6&gt;0) OR (Ф.F4s разд.2 стл.8 стр.6=0 AND Ф.F4s разд.2 стл.9 стр.6=0)</t>
  </si>
  <si>
    <t>(Ф.F4s разд.2 стл.8 стр.7&gt;0 AND Ф.F4s разд.2 стл.9 стр.7&gt;0) OR (Ф.F4s разд.2 стл.8 стр.7=0 AND Ф.F4s разд.2 стл.9 стр.7=0)</t>
  </si>
  <si>
    <t>(Ф.F4s разд.2 стл.1 стр.1&gt;0 AND Ф.F4s разд.2 стл.2 стр.1&gt;0) OR (Ф.F4s разд.2 стл.1 стр.1=0 AND Ф.F4s разд.2 стл.2 стр.1=0)</t>
  </si>
  <si>
    <t>(r,w,s,g,v,q,b) В разделе 2  в графе 2 сумма штрафа проставляется только при наличии данных по лицам в графе 1 (которым назначен штраф)</t>
  </si>
  <si>
    <t>(Ф.F4s разд.2 стл.1 стр.2&gt;0 AND Ф.F4s разд.2 стл.2 стр.2&gt;0) OR (Ф.F4s разд.2 стл.1 стр.2=0 AND Ф.F4s разд.2 стл.2 стр.2=0)</t>
  </si>
  <si>
    <t>(Ф.F4s разд.2 стл.1 стр.3&gt;0 AND Ф.F4s разд.2 стл.2 стр.3&gt;0) OR (Ф.F4s разд.2 стл.1 стр.3=0 AND Ф.F4s разд.2 стл.2 стр.3=0)</t>
  </si>
  <si>
    <t>(Ф.F4s разд.2 стл.1 стр.4&gt;0 AND Ф.F4s разд.2 стл.2 стр.4&gt;0) OR (Ф.F4s разд.2 стл.1 стр.4=0 AND Ф.F4s разд.2 стл.2 стр.4=0)</t>
  </si>
  <si>
    <t>(Ф.F4s разд.2 стл.1 стр.5&gt;0 AND Ф.F4s разд.2 стл.2 стр.5&gt;0) OR (Ф.F4s разд.2 стл.1 стр.5=0 AND Ф.F4s разд.2 стл.2 стр.5=0)</t>
  </si>
  <si>
    <t>(Ф.F4s разд.2 стл.1 стр.6&gt;0 AND Ф.F4s разд.2 стл.2 стр.6&gt;0) OR (Ф.F4s разд.2 стл.1 стр.6=0 AND Ф.F4s разд.2 стл.2 стр.6=0)</t>
  </si>
  <si>
    <t>(Ф.F4s разд.2 стл.1 стр.7&gt;0 AND Ф.F4s разд.2 стл.2 стр.7&gt;0) OR (Ф.F4s разд.2 стл.1 стр.7=0 AND Ф.F4s разд.2 стл.2 стр.7=0)</t>
  </si>
  <si>
    <t>(r,w,s,g,v,q,b) В разделе 2 графы 2 по строке 5 средняя сумма судебного штрафа должна быть min.500 max.100000 (статья 105 ГПК РФ). Если графа 1 не равна 0, то и графа 2 не должна быть равна 0 (и наоборот).</t>
  </si>
  <si>
    <t>(Ф.F4s разд.2 стл.1 стр.5&gt;0 AND Ф.F4s разд.2 стл.2 стр.5/Ф.F4s разд.2 стл.1 стр.5&lt;=100000) OR (Ф.F4s разд.2 стл.1 стр.5=0 AND Ф.F4s разд.2 стл.2 стр.5=0)</t>
  </si>
  <si>
    <t>02.07.2020</t>
  </si>
  <si>
    <t>статьи по главе 22 УК РФ 
(ст. 169-200.7
УК РФ)</t>
  </si>
  <si>
    <t>Графа  1 «Число лиц» формируется по числу осуждённых лиц и лиц, в отношении которых уголовные дела были прекращены по нереабилитирующим основаниям.</t>
  </si>
  <si>
    <t>Примечание к разделу 6:</t>
  </si>
  <si>
    <t xml:space="preserve">Госпошлина, присужденная к взысканию в доход государства по гражданским делам </t>
  </si>
  <si>
    <t>Госпошлина, уплаченная по административным делам при подаче исков/заявлений</t>
  </si>
  <si>
    <t>Госпошлина, уплаченная по гражданским делам при подаче исков/заявлений</t>
  </si>
  <si>
    <t xml:space="preserve"> из графы 1: 
ст. 158-162 УК РФ</t>
  </si>
  <si>
    <t xml:space="preserve">
из графы 8: 
ст. 163 
УК РФ</t>
  </si>
  <si>
    <t xml:space="preserve">
Из строки 1 по принадлежности к видам собственности:            </t>
  </si>
  <si>
    <t xml:space="preserve">Из строки 10 по принадлежности к видам собственности:
         </t>
  </si>
  <si>
    <t>из граф 1 и 8 по преступлениям коррупционной направленности 
(по перечню № 23 Генеральной прокуратуры  Российской Федерации)</t>
  </si>
  <si>
    <t>Статья Уголовного кодекса Российской Федерации по приговору ( в основной, дополнительной квалификации при совокупности преступлений)</t>
  </si>
  <si>
    <t>Число лиц (по обвинительным приговорам и постановлениям о прекращении уголовных дел по нереабилитирующим  основаниям)</t>
  </si>
  <si>
    <r>
      <t>Сумма легализованных денежных средств (руб.)</t>
    </r>
    <r>
      <rPr>
        <b/>
        <vertAlign val="superscript"/>
        <sz val="22"/>
        <rFont val="Times New Roman CYR"/>
        <family val="0"/>
      </rPr>
      <t>4</t>
    </r>
  </si>
  <si>
    <t xml:space="preserve">Осуждено лиц с применением ст. 104.1 УК РФ (из графы 1) </t>
  </si>
  <si>
    <r>
      <t xml:space="preserve"> Сумма легализованных денежных средств, подлежащих обращению в доход государства (руб.) по обвинительным приговорам, из числа осужденных лиц (графа 3) с применением ст.104.1 УК РФ</t>
    </r>
    <r>
      <rPr>
        <b/>
        <vertAlign val="superscript"/>
        <sz val="22"/>
        <color indexed="8"/>
        <rFont val="Times New Roman CYR"/>
        <family val="0"/>
      </rPr>
      <t>4</t>
    </r>
  </si>
  <si>
    <t xml:space="preserve">Количество  лиц 
которым назначены штрафы (для строк 1-7), количество дел, по которым присуждена/уплачена госпошлина 
(для строк 8-12)
</t>
  </si>
  <si>
    <t>Из графы 5 в подразделения ССП:</t>
  </si>
  <si>
    <t>Из графы 6 в подразделения ССП:</t>
  </si>
  <si>
    <t>Из графы 7 в подразделения ССП:</t>
  </si>
  <si>
    <t>В уголовном производстве</t>
  </si>
  <si>
    <t>В гражданском производстве</t>
  </si>
  <si>
    <t>В административном производстве</t>
  </si>
  <si>
    <t>В производстве по делам об административных правонарушениях</t>
  </si>
  <si>
    <t>523261</t>
  </si>
  <si>
    <t>523268</t>
  </si>
  <si>
    <t>523270</t>
  </si>
  <si>
    <t>523271</t>
  </si>
  <si>
    <t>523272</t>
  </si>
  <si>
    <t>523273</t>
  </si>
  <si>
    <t>523275</t>
  </si>
  <si>
    <t>523276</t>
  </si>
  <si>
    <t>523279</t>
  </si>
  <si>
    <t>523280</t>
  </si>
  <si>
    <t>523281</t>
  </si>
  <si>
    <t>523282</t>
  </si>
  <si>
    <t>523283</t>
  </si>
  <si>
    <t>523284</t>
  </si>
  <si>
    <t>523286</t>
  </si>
  <si>
    <t>523288</t>
  </si>
  <si>
    <t>523289</t>
  </si>
  <si>
    <t>523291</t>
  </si>
  <si>
    <t>523292</t>
  </si>
  <si>
    <t>523294</t>
  </si>
  <si>
    <t>523296</t>
  </si>
  <si>
    <t>523299</t>
  </si>
  <si>
    <t>523300</t>
  </si>
  <si>
    <t>523301</t>
  </si>
  <si>
    <t>523302</t>
  </si>
  <si>
    <t>523303</t>
  </si>
  <si>
    <t>523304</t>
  </si>
  <si>
    <t>523305</t>
  </si>
  <si>
    <t>523306</t>
  </si>
  <si>
    <t>523307</t>
  </si>
  <si>
    <t>523308</t>
  </si>
  <si>
    <t>523309</t>
  </si>
  <si>
    <t>523269</t>
  </si>
  <si>
    <t>523274</t>
  </si>
  <si>
    <t>523277</t>
  </si>
  <si>
    <t>523278</t>
  </si>
  <si>
    <t>523285</t>
  </si>
  <si>
    <t>523287</t>
  </si>
  <si>
    <t>523290</t>
  </si>
  <si>
    <t>523293</t>
  </si>
  <si>
    <t>523295</t>
  </si>
  <si>
    <t>523297</t>
  </si>
  <si>
    <t>523298</t>
  </si>
  <si>
    <t>Ф.F4s разд.4 стл.3 стр.1=0</t>
  </si>
  <si>
    <t>Ф.F4s разд.4 стл.3 стр.2=0</t>
  </si>
  <si>
    <t>Ф.F4s разд.4 стл.4 стр.1=0</t>
  </si>
  <si>
    <t>Ф.F4s разд.4 стл.4 стр.2=0</t>
  </si>
  <si>
    <t xml:space="preserve">  Утверждена 
приказом Судебного департамента
при Верховном Суде Российской Федерации
от 11.04.2017 № 65 
(в редакции приказа от 18.05.2022 № 80)</t>
  </si>
  <si>
    <t>Штрафы как вид наказания по делам об административных правонарушениях 
(из формы №1-АП раздел 1 стр. 1, гр. 28; сумма гр. 29, 31)</t>
  </si>
  <si>
    <t>432000, г. Ульяновск, ул. Железной Дивизии, д. 21-12/А</t>
  </si>
  <si>
    <t>107996, г. Москва, ГСП-6, ул. Гиляровского, д. 31, корп. 2</t>
  </si>
  <si>
    <t xml:space="preserve">                    Председатель суда А.И.Максимов</t>
  </si>
  <si>
    <t xml:space="preserve">                    Зам.начальника отдела С.А.Петровичева</t>
  </si>
  <si>
    <t>8(8422)33-12-60</t>
  </si>
  <si>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</si>
  <si>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</si>
  <si>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</si>
  <si>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</si>
  <si>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</si>
  <si>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</si>
  <si>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</si>
  <si>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Раздел 7. Справка о количестве судов и судей</t>
  </si>
  <si>
    <t>По видам учреждений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</si>
  <si>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</si>
  <si>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</si>
  <si>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</si>
  <si>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</si>
  <si>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</si>
  <si>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</si>
  <si>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</si>
  <si>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</si>
  <si>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</si>
  <si>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</si>
  <si>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</si>
  <si>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</si>
  <si>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</si>
  <si>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</si>
  <si>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</si>
  <si>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По судебным постановлениям, 
вынесенным во всех инстанциях</t>
  </si>
  <si>
    <t>ст. 221 
УК РФ</t>
  </si>
  <si>
    <t>ст. 261 
УК РФ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</si>
  <si>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</si>
  <si>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</si>
  <si>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</si>
  <si>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</si>
  <si>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</si>
  <si>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</si>
  <si>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</si>
  <si>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</si>
  <si>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</si>
  <si>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</si>
  <si>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</si>
  <si>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</si>
  <si>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</si>
  <si>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</si>
  <si>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</si>
  <si>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</si>
  <si>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</si>
  <si>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</si>
  <si>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</si>
  <si>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</si>
  <si>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</si>
  <si>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</si>
  <si>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</si>
  <si>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</si>
  <si>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</si>
  <si>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</si>
  <si>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</si>
  <si>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</si>
  <si>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</si>
  <si>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</si>
  <si>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</si>
  <si>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</si>
  <si>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</si>
  <si>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</si>
  <si>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</si>
  <si>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</si>
  <si>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</si>
  <si>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</si>
  <si>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</si>
  <si>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</si>
  <si>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</si>
  <si>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Раздел 3. Результаты применения залога, как мера пресечения по уголовным делам</t>
  </si>
  <si>
    <t>по числу лиц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</si>
  <si>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</si>
  <si>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</si>
  <si>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</si>
  <si>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</si>
  <si>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</si>
  <si>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</si>
  <si>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</si>
  <si>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</si>
  <si>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(r,s,g,v,q,b) В разделе 4 если есть данные в графе 1, то они должны присутствовать и в графе 2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</si>
  <si>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</si>
  <si>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</si>
  <si>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</si>
  <si>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 разделе 3 если есть данные в графе 3, то они должны быть в графе 4.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</si>
  <si>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</si>
  <si>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</si>
  <si>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</si>
  <si>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 xml:space="preserve">Раздел 6. Вынесено постановлений о назначении экспертиз </t>
  </si>
  <si>
    <t xml:space="preserve">Раздел 5. Вынесено постановлений об оплате процессуальных издержек за счет средств федерального бюджета 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</si>
  <si>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</si>
  <si>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</si>
  <si>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</si>
  <si>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Всего вынесено постановлений о назначении экспертиз</t>
  </si>
  <si>
    <t>Примечание: внести реквизиты судебного решения.</t>
  </si>
  <si>
    <t>Общая сумма по исполнительным листам, переданным для исполнения судебным приставам-исполнителям</t>
  </si>
  <si>
    <t>Значения элементов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</si>
  <si>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</si>
  <si>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</si>
  <si>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</si>
  <si>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</si>
  <si>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</si>
  <si>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</si>
  <si>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Наименование суда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</si>
  <si>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</si>
  <si>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</si>
  <si>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</si>
  <si>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</si>
  <si>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</si>
  <si>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</si>
  <si>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</si>
  <si>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ст. 164 
УК РФ</t>
  </si>
  <si>
    <t>ст. 226 
УК РФ</t>
  </si>
  <si>
    <t>ст. 229 
УК РФ</t>
  </si>
  <si>
    <t>ст. 165-168 
УК РФ</t>
  </si>
  <si>
    <t>ст. 285-293
УК РФ</t>
  </si>
  <si>
    <t>иные составы преступ-лений по УК РФ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</si>
  <si>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</si>
  <si>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</si>
  <si>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</si>
  <si>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</si>
  <si>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</si>
  <si>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</si>
  <si>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</si>
  <si>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</si>
  <si>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</si>
  <si>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</si>
  <si>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</si>
  <si>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</si>
  <si>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t>1) графа 9 меньше или равна графе 5; 2) графа 11 меньше или равна графе 6; 3) графа 13 меньше или равна графе 7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</si>
  <si>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</si>
  <si>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t>передано для принудительного исполнения</t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</si>
  <si>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</si>
  <si>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</si>
  <si>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</si>
  <si>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</si>
  <si>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</si>
  <si>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</si>
  <si>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</si>
  <si>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</si>
  <si>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</si>
  <si>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</si>
  <si>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</si>
  <si>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>Количество судов, по которым составлен отчет (для сводного отчета)</t>
  </si>
  <si>
    <t>Должностное лицо, ответственное за составление отчета</t>
  </si>
  <si>
    <t>(r,w,s,g,v,q,b) В разделе 1 графа 15 по всем строкам отчета д/б  меньше или равна сумме граф 1 и 8</t>
  </si>
  <si>
    <t>(r,w,s,g,v,q,b) В разделе 1 строка 1 должна быть равна сумме строк 2 - 7</t>
  </si>
  <si>
    <t>(r,w,s,g,v,q,b) В разделе 1 строка 1 должна быть равна сумме строк 8 - 10</t>
  </si>
  <si>
    <t>(r,w,s,g,v,q,b) В разделе 5 стр. 2-4 гр. 6 не заполняются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</si>
  <si>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</si>
  <si>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</si>
  <si>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</si>
  <si>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</si>
  <si>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</si>
  <si>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(r,s,g,v,q,b) В разделе 5 стр. 2-4 гр. 5 не заполняются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</si>
  <si>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</si>
  <si>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</si>
  <si>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</si>
  <si>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</si>
  <si>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Текущая дата печати:</t>
  </si>
  <si>
    <t>Код:</t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</si>
  <si>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</si>
  <si>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t>другими преступле-ниями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</si>
  <si>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</si>
  <si>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</si>
  <si>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</si>
  <si>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</si>
  <si>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</si>
  <si>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искам в уголовном процессе </t>
  </si>
  <si>
    <t xml:space="preserve">На стадии дознания, предварительного следствия </t>
  </si>
  <si>
    <t xml:space="preserve">На стадии судебного рассмотрения 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</si>
  <si>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</si>
  <si>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</si>
  <si>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</si>
  <si>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</si>
  <si>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</si>
  <si>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</si>
  <si>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</si>
  <si>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</si>
  <si>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</si>
  <si>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апелляционным инстанциям (в кассационной инстанци нет учета)</t>
    </r>
  </si>
  <si>
    <t>00UD0000</t>
  </si>
  <si>
    <t>Верховный суд Республики Адыгея</t>
  </si>
  <si>
    <t>01OS0000</t>
  </si>
  <si>
    <t>Верховный суд Республики Алтай</t>
  </si>
  <si>
    <t>02OS0000</t>
  </si>
  <si>
    <t>Верховный суд Республики Башкортостан</t>
  </si>
  <si>
    <t>03OS0000</t>
  </si>
  <si>
    <t>Верховный суд Республики Бурятия</t>
  </si>
  <si>
    <t>04OS0000</t>
  </si>
  <si>
    <t>Верховный суд Республики Дагестан</t>
  </si>
  <si>
    <t>05OS0000</t>
  </si>
  <si>
    <t>Верховный суд Республики Ингушетия</t>
  </si>
  <si>
    <t>06OS0000</t>
  </si>
  <si>
    <t>Верховный суд Кабардино-Балкарской Республики</t>
  </si>
  <si>
    <t>07OS0000</t>
  </si>
  <si>
    <t>Верховный суд Республики Калмыкия</t>
  </si>
  <si>
    <t>08OS0000</t>
  </si>
  <si>
    <t>Верховный суд Карачаево-Черкесской Республики</t>
  </si>
  <si>
    <t>09OS0000</t>
  </si>
  <si>
    <t>Верховный суд Республики Карелия</t>
  </si>
  <si>
    <t>10OS0000</t>
  </si>
  <si>
    <t>Верховный суд Республики Коми</t>
  </si>
  <si>
    <t>11OS0000</t>
  </si>
  <si>
    <t>Верховный суд Республики Крым</t>
  </si>
  <si>
    <t>91OS0000</t>
  </si>
  <si>
    <t xml:space="preserve">Верховный суд Республики Марий-Эл </t>
  </si>
  <si>
    <t>12OS0000</t>
  </si>
  <si>
    <t>Верховный суд Республики Мордовия</t>
  </si>
  <si>
    <t>13OS0000</t>
  </si>
  <si>
    <t>Верховный суд Республики Татарстан</t>
  </si>
  <si>
    <t>16OS0000</t>
  </si>
  <si>
    <t>Верховный суд Республики Тыва</t>
  </si>
  <si>
    <t>17OS0000</t>
  </si>
  <si>
    <t>Верховный суд Республики Саха (Якутия)</t>
  </si>
  <si>
    <t>14OS0000</t>
  </si>
  <si>
    <t>Верховный суд Республики Северная Осетия (Алания)</t>
  </si>
  <si>
    <t>15OS0000</t>
  </si>
  <si>
    <t>Верховный суд Удмуртской Республики</t>
  </si>
  <si>
    <t>18OS0000</t>
  </si>
  <si>
    <t>Верховный суд Республики Хакасия</t>
  </si>
  <si>
    <t>19OS0000</t>
  </si>
  <si>
    <t>Верховный суд Чувашской Республики</t>
  </si>
  <si>
    <t>21OS0000</t>
  </si>
  <si>
    <t xml:space="preserve">Верховный суд Чеченской Республики </t>
  </si>
  <si>
    <t>20OS0000</t>
  </si>
  <si>
    <t>Алтайский краевой суд</t>
  </si>
  <si>
    <t>22OS0000</t>
  </si>
  <si>
    <t>Забайкальский краевой суд</t>
  </si>
  <si>
    <t>75OS0000</t>
  </si>
  <si>
    <t>Камчатский краевой суд</t>
  </si>
  <si>
    <t>41OS0000</t>
  </si>
  <si>
    <t>Краснодарский краевой суд</t>
  </si>
  <si>
    <t>23OS0000</t>
  </si>
  <si>
    <t>Красноярский краевой суд</t>
  </si>
  <si>
    <t>24OS0000</t>
  </si>
  <si>
    <t>Пермский краевой суд</t>
  </si>
  <si>
    <t>59OS0000</t>
  </si>
  <si>
    <t>Приморский краевой суд</t>
  </si>
  <si>
    <t>25OS0000</t>
  </si>
  <si>
    <t>Ставропольский краевой суд</t>
  </si>
  <si>
    <t>26OS0000</t>
  </si>
  <si>
    <t>Хабаровский краевой суд</t>
  </si>
  <si>
    <t>27OS0000</t>
  </si>
  <si>
    <t xml:space="preserve">Амурский областной суд </t>
  </si>
  <si>
    <t>28OS0000</t>
  </si>
  <si>
    <t xml:space="preserve">Архангельский областной суд </t>
  </si>
  <si>
    <t>29OS0000</t>
  </si>
  <si>
    <t>Астраханский областной суд</t>
  </si>
  <si>
    <t>30OS0000</t>
  </si>
  <si>
    <t xml:space="preserve">Белгородский областной суд </t>
  </si>
  <si>
    <t>31OS0000</t>
  </si>
  <si>
    <t>Брянский областной суд</t>
  </si>
  <si>
    <t>32OS0000</t>
  </si>
  <si>
    <t>Владимирский областной суд</t>
  </si>
  <si>
    <t>33OS0000</t>
  </si>
  <si>
    <t xml:space="preserve">Вологодский областной суд </t>
  </si>
  <si>
    <t>35OS0000</t>
  </si>
  <si>
    <t>Волгоградский областной суд</t>
  </si>
  <si>
    <t>34OS0000</t>
  </si>
  <si>
    <t xml:space="preserve">Воронежский областной суд </t>
  </si>
  <si>
    <t>36OS0000</t>
  </si>
  <si>
    <t>Ивановский областной суд</t>
  </si>
  <si>
    <t>37OS0000</t>
  </si>
  <si>
    <t>Иркутский областной суд</t>
  </si>
  <si>
    <t>38OS0000</t>
  </si>
  <si>
    <t xml:space="preserve">Калужский областной суд </t>
  </si>
  <si>
    <t>40OS0000</t>
  </si>
  <si>
    <t xml:space="preserve">Калининградский областной суд </t>
  </si>
  <si>
    <t>39OS0000</t>
  </si>
  <si>
    <t xml:space="preserve">Кемеровский областной суд </t>
  </si>
  <si>
    <t>42OS0000</t>
  </si>
  <si>
    <t xml:space="preserve">Кировский областной суд </t>
  </si>
  <si>
    <t>43OS0000</t>
  </si>
  <si>
    <t xml:space="preserve">Костромской областной суд </t>
  </si>
  <si>
    <t>44OS0000</t>
  </si>
  <si>
    <t xml:space="preserve">Курганский областной суд </t>
  </si>
  <si>
    <t>45OS0000</t>
  </si>
  <si>
    <t xml:space="preserve">Курский областной суд </t>
  </si>
  <si>
    <t>46OS0000</t>
  </si>
  <si>
    <t xml:space="preserve">Ленинградский областной суд </t>
  </si>
  <si>
    <t>47OS0000</t>
  </si>
  <si>
    <t>Липецкий областной суд</t>
  </si>
  <si>
    <t>48OS0000</t>
  </si>
  <si>
    <t xml:space="preserve">Магаданский областной суд </t>
  </si>
  <si>
    <t>49OS0000</t>
  </si>
  <si>
    <t>Московский городской суд</t>
  </si>
  <si>
    <t>77OS0000</t>
  </si>
  <si>
    <t>Московский областной суд</t>
  </si>
  <si>
    <t>50OS0000</t>
  </si>
  <si>
    <t xml:space="preserve">Мурманский областной суд </t>
  </si>
  <si>
    <t>51OS0000</t>
  </si>
  <si>
    <t xml:space="preserve">Нижегородский областной суд </t>
  </si>
  <si>
    <t>52OS0000</t>
  </si>
  <si>
    <t xml:space="preserve">Новгородский областной суд </t>
  </si>
  <si>
    <t>53OS0000</t>
  </si>
  <si>
    <t>Новосибирский областной суд</t>
  </si>
  <si>
    <t>54OS0000</t>
  </si>
  <si>
    <t xml:space="preserve">Омский областной суд </t>
  </si>
  <si>
    <t>55OS0000</t>
  </si>
  <si>
    <t>Оренбургский областной суд</t>
  </si>
  <si>
    <t>56OS0000</t>
  </si>
  <si>
    <t>Орловский областной суд</t>
  </si>
  <si>
    <t>57OS0000</t>
  </si>
  <si>
    <t xml:space="preserve">Пензенский областной суд </t>
  </si>
  <si>
    <t>58OS0000</t>
  </si>
  <si>
    <t xml:space="preserve">Псковский областной суд </t>
  </si>
  <si>
    <t>60OS0000</t>
  </si>
  <si>
    <t xml:space="preserve">Ростовский областной суд </t>
  </si>
  <si>
    <t>61OS0000</t>
  </si>
  <si>
    <t xml:space="preserve">Рязанский областной суд </t>
  </si>
  <si>
    <t>62OS0000</t>
  </si>
  <si>
    <t xml:space="preserve">Самарский областной суд </t>
  </si>
  <si>
    <t>63OS0000</t>
  </si>
  <si>
    <t>Санкт-Петербургский городской суд</t>
  </si>
  <si>
    <t>78OS0000</t>
  </si>
  <si>
    <t xml:space="preserve">Саратовский областной суд </t>
  </si>
  <si>
    <t>64OS0000</t>
  </si>
  <si>
    <t xml:space="preserve">Сахалинский областной суд </t>
  </si>
  <si>
    <t>65OS0000</t>
  </si>
  <si>
    <t xml:space="preserve">Свердловский областной суд </t>
  </si>
  <si>
    <t>66OS0000</t>
  </si>
  <si>
    <t xml:space="preserve">Севастопольский городской суд </t>
  </si>
  <si>
    <t>92OS0000</t>
  </si>
  <si>
    <t xml:space="preserve">Смоленский областной суд </t>
  </si>
  <si>
    <t>67OS0000</t>
  </si>
  <si>
    <t xml:space="preserve">Тамбовский областной суд </t>
  </si>
  <si>
    <t>68OS0000</t>
  </si>
  <si>
    <t xml:space="preserve">Тверской областной суд </t>
  </si>
  <si>
    <t>69OS0000</t>
  </si>
  <si>
    <t xml:space="preserve">Томский областной суд </t>
  </si>
  <si>
    <t>70OS0000</t>
  </si>
  <si>
    <t>Тульский областной суд</t>
  </si>
  <si>
    <t>71OS0000</t>
  </si>
  <si>
    <t xml:space="preserve">Тюменский областной суд </t>
  </si>
  <si>
    <t>72OS0000</t>
  </si>
  <si>
    <t xml:space="preserve">Ульяновский областной суд </t>
  </si>
  <si>
    <t>73OS0000</t>
  </si>
  <si>
    <t xml:space="preserve">Челябинский областной суд </t>
  </si>
  <si>
    <t>74OS0000</t>
  </si>
  <si>
    <t xml:space="preserve">Ярославский областной суд </t>
  </si>
  <si>
    <t>76OS0000</t>
  </si>
  <si>
    <t>Суд Еврейской АО</t>
  </si>
  <si>
    <t>79OS0000</t>
  </si>
  <si>
    <t>Суд Ненецкого АО</t>
  </si>
  <si>
    <t>83OS0000</t>
  </si>
  <si>
    <t>Суд Ханты-Мансийского АО</t>
  </si>
  <si>
    <t>86OS0000</t>
  </si>
  <si>
    <t>Суд Чукотского АО</t>
  </si>
  <si>
    <t>87OS0000</t>
  </si>
  <si>
    <t>Суд Ямало-Ненецкого АО</t>
  </si>
  <si>
    <t>89OS0000</t>
  </si>
  <si>
    <t>Ф.F4s разд.2 стл.1 стр.7=0</t>
  </si>
  <si>
    <t>(s,v,q,b) В разделе 2 строк 7 по графам 1-13 не заполняется.</t>
  </si>
  <si>
    <t>Ф.F4s разд.2 стл.10 стр.7=0</t>
  </si>
  <si>
    <t>Ф.F4s разд.2 стл.11 стр.7=0</t>
  </si>
  <si>
    <t>Ф.F4s разд.2 стл.12 стр.7=0</t>
  </si>
  <si>
    <t>Ф.F4s разд.2 стл.13 стр.7=0</t>
  </si>
  <si>
    <t>Ф.F4s разд.2 стл.2 стр.7=0</t>
  </si>
  <si>
    <t>Ф.F4s разд.2 стл.3 стр.7=0</t>
  </si>
  <si>
    <t>Ф.F4s разд.2 стл.4 стр.7=0</t>
  </si>
  <si>
    <t>Ф.F4s разд.2 стл.5 стр.7=0</t>
  </si>
  <si>
    <t>Ф.F4s разд.2 стл.6 стр.7=0</t>
  </si>
  <si>
    <t>Ф.F4s разд.2 стл.7 стр.7=0</t>
  </si>
  <si>
    <t>Ф.F4s разд.2 стл.8 стр.7=0</t>
  </si>
  <si>
    <t>Ф.F4s разд.2 стл.9 стр.7=0</t>
  </si>
  <si>
    <t>Ф.F4s разд.1 стл.15 стр.1&lt;=Ф.F4s разд.1 стл.1 стр.1+Ф.F4s разд.1 стл.8 стр.1</t>
  </si>
  <si>
    <t>Ф.F4s разд.1 стл.15 стр.10&lt;=Ф.F4s разд.1 стл.1 стр.10+Ф.F4s разд.1 стл.8 стр.10</t>
  </si>
  <si>
    <t>Ф.F4s разд.1 стл.15 стр.11&lt;=Ф.F4s разд.1 стл.1 стр.11+Ф.F4s разд.1 стл.8 стр.11</t>
  </si>
  <si>
    <t>Ф.F4s разд.1 стл.15 стр.12&lt;=Ф.F4s разд.1 стл.1 стр.12+Ф.F4s разд.1 стл.8 стр.12</t>
  </si>
  <si>
    <t>Ф.F4s разд.1 стл.15 стр.13&lt;=Ф.F4s разд.1 стл.1 стр.13+Ф.F4s разд.1 стл.8 стр.13</t>
  </si>
  <si>
    <t>Ф.F4s разд.1 стл.15 стр.14&lt;=Ф.F4s разд.1 стл.1 стр.14+Ф.F4s разд.1 стл.8 стр.14</t>
  </si>
  <si>
    <t>Ф.F4s разд.1 стл.15 стр.15&lt;=Ф.F4s разд.1 стл.1 стр.15+Ф.F4s разд.1 стл.8 стр.15</t>
  </si>
  <si>
    <t>Ф.F4s разд.1 стл.15 стр.16&lt;=Ф.F4s разд.1 стл.1 стр.16+Ф.F4s разд.1 стл.8 стр.16</t>
  </si>
  <si>
    <t>Ф.F4s разд.1 стл.15 стр.17&lt;=Ф.F4s разд.1 стл.1 стр.17+Ф.F4s разд.1 стл.8 стр.17</t>
  </si>
  <si>
    <t>Ф.F4s разд.1 стл.15 стр.18&lt;=Ф.F4s разд.1 стл.1 стр.18+Ф.F4s разд.1 стл.8 стр.18</t>
  </si>
  <si>
    <t>Ф.F4s разд.1 стл.15 стр.19&lt;=Ф.F4s разд.1 стл.1 стр.19+Ф.F4s разд.1 стл.8 стр.19</t>
  </si>
  <si>
    <t>Ф.F4s разд.1 стл.15 стр.2&lt;=Ф.F4s разд.1 стл.1 стр.2+Ф.F4s разд.1 стл.8 стр.2</t>
  </si>
  <si>
    <t>Ф.F4s разд.1 стл.15 стр.20&lt;=Ф.F4s разд.1 стл.1 стр.20+Ф.F4s разд.1 стл.8 стр.20</t>
  </si>
  <si>
    <t>Ф.F4s разд.1 стл.15 стр.21&lt;=Ф.F4s разд.1 стл.1 стр.21+Ф.F4s разд.1 стл.8 стр.21</t>
  </si>
  <si>
    <t>Ф.F4s разд.1 стл.15 стр.22&lt;=Ф.F4s разд.1 стл.1 стр.22+Ф.F4s разд.1 стл.8 стр.22</t>
  </si>
  <si>
    <t>Ф.F4s разд.1 стл.15 стр.23&lt;=Ф.F4s разд.1 стл.1 стр.23+Ф.F4s разд.1 стл.8 стр.23</t>
  </si>
  <si>
    <t>Ф.F4s разд.1 стл.15 стр.3&lt;=Ф.F4s разд.1 стл.1 стр.3+Ф.F4s разд.1 стл.8 стр.3</t>
  </si>
  <si>
    <t>Ф.F4s разд.1 стл.15 стр.4&lt;=Ф.F4s разд.1 стл.1 стр.4+Ф.F4s разд.1 стл.8 стр.4</t>
  </si>
  <si>
    <t>Ф.F4s разд.1 стл.15 стр.5&lt;=Ф.F4s разд.1 стл.1 стр.5+Ф.F4s разд.1 стл.8 стр.5</t>
  </si>
  <si>
    <t>Ф.F4s разд.1 стл.15 стр.6&lt;=Ф.F4s разд.1 стл.1 стр.6+Ф.F4s разд.1 стл.8 стр.6</t>
  </si>
  <si>
    <t>Ф.F4s разд.1 стл.15 стр.7&lt;=Ф.F4s разд.1 стл.1 стр.7+Ф.F4s разд.1 стл.8 стр.7</t>
  </si>
  <si>
    <t>Ф.F4s разд.1 стл.15 стр.8&lt;=Ф.F4s разд.1 стл.1 стр.8+Ф.F4s разд.1 стл.8 стр.8</t>
  </si>
  <si>
    <t>Ф.F4s разд.1 стл.15 стр.9&lt;=Ф.F4s разд.1 стл.1 стр.9+Ф.F4s разд.1 стл.8 стр.9</t>
  </si>
  <si>
    <t>Ф.F4s разд.1 стл.1 стр.17=Ф.F4s разд.1 стл.1 сумма стр.18-21</t>
  </si>
  <si>
    <t>Ф.F4s разд.1 стл.10 стр.17=Ф.F4s разд.1 стл.10 сумма стр.18-21</t>
  </si>
  <si>
    <t>Ф.F4s разд.1 стл.11 стр.17=Ф.F4s разд.1 стл.11 сумма стр.18-21</t>
  </si>
  <si>
    <t>Ф.F4s разд.1 стл.12 стр.17=Ф.F4s разд.1 стл.12 сумма стр.18-21</t>
  </si>
  <si>
    <t>Ф.F4s разд.1 стл.13 стр.17=Ф.F4s разд.1 стл.13 сумма стр.18-21</t>
  </si>
  <si>
    <t>Ф.F4s разд.1 стл.14 стр.17=Ф.F4s разд.1 стл.14 сумма стр.18-21</t>
  </si>
  <si>
    <t>Ф.F4s разд.1 стл.15 стр.17=Ф.F4s разд.1 стл.15 сумма стр.18-21</t>
  </si>
  <si>
    <t>Ф.F4s разд.1 стл.2 стр.17=Ф.F4s разд.1 стл.2 сумма стр.18-21</t>
  </si>
  <si>
    <t>Ф.F4s разд.1 стл.3 стр.17=Ф.F4s разд.1 стл.3 сумма стр.18-21</t>
  </si>
  <si>
    <t>Ф.F4s разд.1 стл.4 стр.17=Ф.F4s разд.1 стл.4 сумма стр.18-21</t>
  </si>
  <si>
    <t>Ф.F4s разд.1 стл.5 стр.17=Ф.F4s разд.1 стл.5 сумма стр.18-21</t>
  </si>
  <si>
    <t>Ф.F4s разд.1 стл.6 стр.17=Ф.F4s разд.1 стл.6 сумма стр.18-21</t>
  </si>
  <si>
    <t>Ф.F4s разд.1 стл.7 стр.17=Ф.F4s разд.1 стл.7 сумма стр.18-21</t>
  </si>
  <si>
    <t>Ф.F4s разд.1 стл.8 стр.17=Ф.F4s разд.1 стл.8 сумма стр.18-21</t>
  </si>
  <si>
    <t>Ф.F4s разд.1 стл.9 стр.17=Ф.F4s разд.1 стл.9 сумма стр.18-21</t>
  </si>
  <si>
    <t>Ф.F4s разд.7 стл.1 стр.1&gt;0</t>
  </si>
  <si>
    <t>(r,w,s,g,v,a,av,k,kv,q,b) В разделе 7 внести количество судов и судей (участков мировых судей)</t>
  </si>
  <si>
    <t>Ф.F4s разд.7 стл.1 стр.2&gt;0</t>
  </si>
  <si>
    <t>Ф.F4s разд.1 стл.1 стр.1=Ф.F4s разд.1 сумма стл.2-7 стр.1</t>
  </si>
  <si>
    <t>Ф.F4s разд.1 стл.1 стр.10=Ф.F4s разд.1 сумма стл.2-7 стр.10</t>
  </si>
  <si>
    <t>Ф.F4s разд.1 стл.1 стр.11=Ф.F4s разд.1 сумма стл.2-7 стр.11</t>
  </si>
  <si>
    <t>Ф.F4s разд.1 стл.1 стр.12=Ф.F4s разд.1 сумма стл.2-7 стр.12</t>
  </si>
  <si>
    <t>Ф.F4s разд.1 стл.1 стр.13=Ф.F4s разд.1 сумма стл.2-7 стр.13</t>
  </si>
  <si>
    <t>Ф.F4s разд.1 стл.1 стр.14=Ф.F4s разд.1 сумма стл.2-7 стр.14</t>
  </si>
  <si>
    <t>Ф.F4s разд.1 стл.1 стр.15=Ф.F4s разд.1 сумма стл.2-7 стр.15</t>
  </si>
  <si>
    <t>Ф.F4s разд.1 стл.1 стр.16=Ф.F4s разд.1 сумма стл.2-7 стр.16</t>
  </si>
  <si>
    <t>Ф.F4s разд.1 стл.1 стр.17=Ф.F4s разд.1 сумма стл.2-7 стр.17</t>
  </si>
  <si>
    <t>Ф.F4s разд.1 стл.1 стр.18=Ф.F4s разд.1 сумма стл.2-7 стр.18</t>
  </si>
  <si>
    <t>Ф.F4s разд.1 стл.1 стр.19=Ф.F4s разд.1 сумма стл.2-7 стр.19</t>
  </si>
  <si>
    <t>Ф.F4s разд.1 стл.1 стр.2=Ф.F4s разд.1 сумма стл.2-7 стр.2</t>
  </si>
  <si>
    <t>Ф.F4s разд.1 стл.1 стр.20=Ф.F4s разд.1 сумма стл.2-7 стр.20</t>
  </si>
  <si>
    <t>Ф.F4s разд.1 стл.1 стр.21=Ф.F4s разд.1 сумма стл.2-7 стр.21</t>
  </si>
  <si>
    <t>Ф.F4s разд.1 стл.1 стр.22=Ф.F4s разд.1 сумма стл.2-7 стр.22</t>
  </si>
  <si>
    <t>Ф.F4s разд.1 стл.1 стр.23=Ф.F4s разд.1 сумма стл.2-7 стр.23</t>
  </si>
  <si>
    <t>Ф.F4s разд.1 стл.1 стр.3=Ф.F4s разд.1 сумма стл.2-7 стр.3</t>
  </si>
  <si>
    <t>Ф.F4s разд.1 стл.1 стр.4=Ф.F4s разд.1 сумма стл.2-7 стр.4</t>
  </si>
  <si>
    <t>Ф.F4s разд.1 стл.1 стр.5=Ф.F4s разд.1 сумма стл.2-7 стр.5</t>
  </si>
  <si>
    <t>Ф.F4s разд.1 стл.1 стр.6=Ф.F4s разд.1 сумма стл.2-7 стр.6</t>
  </si>
  <si>
    <t>Ф.F4s разд.1 стл.1 стр.7=Ф.F4s разд.1 сумма стл.2-7 стр.7</t>
  </si>
  <si>
    <t>Ф.F4s разд.1 стл.1 стр.8=Ф.F4s разд.1 сумма стл.2-7 стр.8</t>
  </si>
  <si>
    <t>Ф.F4s разд.1 стл.1 стр.9=Ф.F4s разд.1 сумма стл.2-7 стр.9</t>
  </si>
  <si>
    <t>Ф.F4s разд.1 стл.8 стр.1=Ф.F4s разд.1 сумма стл.9-14 стр.1</t>
  </si>
  <si>
    <t>Ф.F4s разд.1 стл.8 стр.10=Ф.F4s разд.1 сумма стл.9-14 стр.10</t>
  </si>
  <si>
    <t>Ф.F4s разд.1 стл.8 стр.11=Ф.F4s разд.1 сумма стл.9-14 стр.11</t>
  </si>
  <si>
    <t>Ф.F4s разд.1 стл.8 стр.12=Ф.F4s разд.1 сумма стл.9-14 стр.12</t>
  </si>
  <si>
    <t>Ф.F4s разд.1 стл.8 стр.13=Ф.F4s разд.1 сумма стл.9-14 стр.13</t>
  </si>
  <si>
    <t>Ф.F4s разд.1 стл.8 стр.14=Ф.F4s разд.1 сумма стл.9-14 стр.14</t>
  </si>
  <si>
    <t>Ф.F4s разд.1 стл.8 стр.15=Ф.F4s разд.1 сумма стл.9-14 стр.15</t>
  </si>
  <si>
    <t>Ф.F4s разд.1 стл.8 стр.16=Ф.F4s разд.1 сумма стл.9-14 стр.16</t>
  </si>
  <si>
    <t>Ф.F4s разд.1 стл.8 стр.17=Ф.F4s разд.1 сумма стл.9-14 стр.17</t>
  </si>
  <si>
    <t>Ф.F4s разд.1 стл.8 стр.18=Ф.F4s разд.1 сумма стл.9-14 стр.18</t>
  </si>
  <si>
    <t>Ф.F4s разд.1 стл.8 стр.19=Ф.F4s разд.1 сумма стл.9-14 стр.19</t>
  </si>
  <si>
    <t>Ф.F4s разд.1 стл.8 стр.2=Ф.F4s разд.1 сумма стл.9-14 стр.2</t>
  </si>
  <si>
    <t>Ф.F4s разд.1 стл.8 стр.20=Ф.F4s разд.1 сумма стл.9-14 стр.20</t>
  </si>
  <si>
    <t>Ф.F4s разд.1 стл.8 стр.21=Ф.F4s разд.1 сумма стл.9-14 стр.21</t>
  </si>
  <si>
    <t>Ф.F4s разд.1 стл.8 стр.22=Ф.F4s разд.1 сумма стл.9-14 стр.22</t>
  </si>
  <si>
    <t>Ф.F4s разд.1 стл.8 стр.23=Ф.F4s разд.1 сумма стл.9-14 стр.23</t>
  </si>
  <si>
    <t>Ф.F4s разд.1 стл.8 стр.3=Ф.F4s разд.1 сумма стл.9-14 стр.3</t>
  </si>
  <si>
    <t>Ф.F4s разд.1 стл.8 стр.4=Ф.F4s разд.1 сумма стл.9-14 стр.4</t>
  </si>
  <si>
    <t>Ф.F4s разд.1 стл.8 стр.5=Ф.F4s разд.1 сумма стл.9-14 стр.5</t>
  </si>
  <si>
    <t>Ф.F4s разд.1 стл.8 стр.6=Ф.F4s разд.1 сумма стл.9-14 стр.6</t>
  </si>
  <si>
    <t>Ф.F4s разд.1 стл.8 стр.7=Ф.F4s разд.1 сумма стл.9-14 стр.7</t>
  </si>
  <si>
    <t>Ф.F4s разд.1 стл.8 стр.8=Ф.F4s разд.1 сумма стл.9-14 стр.8</t>
  </si>
  <si>
    <t>Ф.F4s разд.1 стл.8 стр.9=Ф.F4s разд.1 сумма стл.9-14 стр.9</t>
  </si>
  <si>
    <t>(Ф.F4s разд.3 стл.1 стр.1=0 AND Ф.F4s разд.3 стл.2 стр.1=0) OR (Ф.F4s разд.3 стл.1 стр.1&gt;0 AND Ф.F4s разд.3 стл.2 стр.1&gt;0)</t>
  </si>
  <si>
    <t>(Ф.F4s разд.3 стл.1 стр.2=0 AND Ф.F4s разд.3 стл.2 стр.2=0) OR (Ф.F4s разд.3 стл.1 стр.2&gt;0 AND Ф.F4s разд.3 стл.2 стр.2&gt;0)</t>
  </si>
  <si>
    <t>Ф.F4s разд.2 стл.11 стр.1&lt;=Ф.F4s разд.2 стл.6 стр.1</t>
  </si>
  <si>
    <t>(r,w,s,g,v,a,av,k,kv,q,b) В разделе 2 графа 11 д.б. меньше или равна графы 6 по всем строкам</t>
  </si>
  <si>
    <t>Ф.F4s разд.2 стл.11 стр.10&lt;=Ф.F4s разд.2 стл.6 стр.10</t>
  </si>
  <si>
    <t>Ф.F4s разд.2 стл.11 стр.11&lt;=Ф.F4s разд.2 стл.6 стр.11</t>
  </si>
  <si>
    <t>Ф.F4s разд.2 стл.11 стр.12&lt;=Ф.F4s разд.2 стл.6 стр.12</t>
  </si>
  <si>
    <t>Ф.F4s разд.2 стл.11 стр.2&lt;=Ф.F4s разд.2 стл.6 стр.2</t>
  </si>
  <si>
    <t>Ф.F4s разд.2 стл.11 стр.3&lt;=Ф.F4s разд.2 стл.6 стр.3</t>
  </si>
  <si>
    <t>Ф.F4s разд.2 стл.11 стр.4&lt;=Ф.F4s разд.2 стл.6 стр.4</t>
  </si>
  <si>
    <t>Ф.F4s разд.2 стл.11 стр.5&lt;=Ф.F4s разд.2 стл.6 стр.5</t>
  </si>
  <si>
    <t>Ф.F4s разд.2 стл.11 стр.6&lt;=Ф.F4s разд.2 стл.6 стр.6</t>
  </si>
  <si>
    <t>Ф.F4s разд.2 стл.11 стр.7&lt;=Ф.F4s разд.2 стл.6 стр.7</t>
  </si>
  <si>
    <t>Ф.F4s разд.2 стл.11 стр.8&lt;=Ф.F4s разд.2 стл.6 стр.8</t>
  </si>
  <si>
    <t>Ф.F4s разд.2 стл.11 стр.9&lt;=Ф.F4s разд.2 стл.6 стр.9</t>
  </si>
  <si>
    <t>(Ф.F4s разд.2 стл.12 стр.1=0 AND Ф.F4s разд.2 стл.13 стр.1=0) OR (Ф.F4s разд.2 стл.12 стр.1&gt;0 AND Ф.F4s разд.2 стл.13 стр.1&gt;0)</t>
  </si>
  <si>
    <t>(r,w,s,g,v,a,av,k,kv,q,b) В разделе 2 - если есть данные в графе 12, то должны быть данные в графе 13</t>
  </si>
  <si>
    <t>(Ф.F4s разд.2 стл.12 стр.10=0 AND Ф.F4s разд.2 стл.13 стр.10=0) OR (Ф.F4s разд.2 стл.12 стр.10&gt;0 AND Ф.F4s разд.2 стл.13 стр.10&gt;0)</t>
  </si>
  <si>
    <t>(Ф.F4s разд.2 стл.12 стр.11=0 AND Ф.F4s разд.2 стл.13 стр.11=0) OR (Ф.F4s разд.2 стл.12 стр.11&gt;0 AND Ф.F4s разд.2 стл.13 стр.11&gt;0)</t>
  </si>
  <si>
    <t>(Ф.F4s разд.2 стл.12 стр.12=0 AND Ф.F4s разд.2 стл.13 стр.12=0) OR (Ф.F4s разд.2 стл.12 стр.12&gt;0 AND Ф.F4s разд.2 стл.13 стр.12&gt;0)</t>
  </si>
  <si>
    <t>(Ф.F4s разд.2 стл.12 стр.2=0 AND Ф.F4s разд.2 стл.13 стр.2=0) OR (Ф.F4s разд.2 стл.12 стр.2&gt;0 AND Ф.F4s разд.2 стл.13 стр.2&gt;0)</t>
  </si>
  <si>
    <t>(Ф.F4s разд.2 стл.12 стр.3=0 AND Ф.F4s разд.2 стл.13 стр.3=0) OR (Ф.F4s разд.2 стл.12 стр.3&gt;0 AND Ф.F4s разд.2 стл.13 стр.3&gt;0)</t>
  </si>
  <si>
    <t>(Ф.F4s разд.2 стл.12 стр.4=0 AND Ф.F4s разд.2 стл.13 стр.4=0) OR (Ф.F4s разд.2 стл.12 стр.4&gt;0 AND Ф.F4s разд.2 стл.13 стр.4&gt;0)</t>
  </si>
  <si>
    <t>(Ф.F4s разд.2 стл.12 стр.5=0 AND Ф.F4s разд.2 стл.13 стр.5=0) OR (Ф.F4s разд.2 стл.12 стр.5&gt;0 AND Ф.F4s разд.2 стл.13 стр.5&gt;0)</t>
  </si>
  <si>
    <t>(Ф.F4s разд.2 стл.12 стр.6=0 AND Ф.F4s разд.2 стл.13 стр.6=0) OR (Ф.F4s разд.2 стл.12 стр.6&gt;0 AND Ф.F4s разд.2 стл.13 стр.6&gt;0)</t>
  </si>
  <si>
    <t>(Ф.F4s разд.2 стл.12 стр.7=0 AND Ф.F4s разд.2 стл.13 стр.7=0) OR (Ф.F4s разд.2 стл.12 стр.7&gt;0 AND Ф.F4s разд.2 стл.13 стр.7&gt;0)</t>
  </si>
  <si>
    <t>(Ф.F4s разд.2 стл.12 стр.8=0 AND Ф.F4s разд.2 стл.13 стр.8=0) OR (Ф.F4s разд.2 стл.12 стр.8&gt;0 AND Ф.F4s разд.2 стл.13 стр.8&gt;0)</t>
  </si>
  <si>
    <t>(Ф.F4s разд.2 стл.12 стр.9=0 AND Ф.F4s разд.2 стл.13 стр.9=0) OR (Ф.F4s разд.2 стл.12 стр.9&gt;0 AND Ф.F4s разд.2 стл.13 стр.9&gt;0)</t>
  </si>
  <si>
    <t>(Ф.F4s разд.2 стл.10 стр.1=0 AND Ф.F4s разд.2 стл.11 стр.1=0) OR (Ф.F4s разд.2 стл.10 стр.1&gt;0 AND Ф.F4s разд.2 стл.11 стр.1&gt;0)</t>
  </si>
  <si>
    <t>(r,w,s,g,v,a,av,k,kv,q,b) В разделе 2 - если есть данные в графе 10, то должны быть данные в графе 11</t>
  </si>
  <si>
    <t>(Ф.F4s разд.2 стл.10 стр.10=0 AND Ф.F4s разд.2 стл.11 стр.10=0) OR (Ф.F4s разд.2 стл.10 стр.10&gt;0 AND Ф.F4s разд.2 стл.11 стр.10&gt;0)</t>
  </si>
  <si>
    <t>(Ф.F4s разд.2 стл.10 стр.11=0 AND Ф.F4s разд.2 стл.11 стр.11=0) OR (Ф.F4s разд.2 стл.10 стр.11&gt;0 AND Ф.F4s разд.2 стл.11 стр.11&gt;0)</t>
  </si>
  <si>
    <t>(Ф.F4s разд.2 стл.10 стр.12=0 AND Ф.F4s разд.2 стл.11 стр.12=0) OR (Ф.F4s разд.2 стл.10 стр.12&gt;0 AND Ф.F4s разд.2 стл.11 стр.12&gt;0)</t>
  </si>
  <si>
    <t>(Ф.F4s разд.2 стл.10 стр.2=0 AND Ф.F4s разд.2 стл.11 стр.2=0) OR (Ф.F4s разд.2 стл.10 стр.2&gt;0 AND Ф.F4s разд.2 стл.11 стр.2&gt;0)</t>
  </si>
  <si>
    <t>(Ф.F4s разд.2 стл.10 стр.3=0 AND Ф.F4s разд.2 стл.11 стр.3=0) OR (Ф.F4s разд.2 стл.10 стр.3&gt;0 AND Ф.F4s разд.2 стл.11 стр.3&gt;0)</t>
  </si>
  <si>
    <t>(Ф.F4s разд.2 стл.10 стр.4=0 AND Ф.F4s разд.2 стл.11 стр.4=0) OR (Ф.F4s разд.2 стл.10 стр.4&gt;0 AND Ф.F4s разд.2 стл.11 стр.4&gt;0)</t>
  </si>
  <si>
    <t>(Ф.F4s разд.2 стл.10 стр.5=0 AND Ф.F4s разд.2 стл.11 стр.5=0) OR (Ф.F4s разд.2 стл.10 стр.5&gt;0 AND Ф.F4s разд.2 стл.11 стр.5&gt;0)</t>
  </si>
  <si>
    <t>(Ф.F4s разд.2 стл.10 стр.6=0 AND Ф.F4s разд.2 стл.11 стр.6=0) OR (Ф.F4s разд.2 стл.10 стр.6&gt;0 AND Ф.F4s разд.2 стл.11 стр.6&gt;0)</t>
  </si>
  <si>
    <t>(Ф.F4s разд.2 стл.10 стр.7=0 AND Ф.F4s разд.2 стл.11 стр.7=0) OR (Ф.F4s разд.2 стл.10 стр.7&gt;0 AND Ф.F4s разд.2 стл.11 стр.7&gt;0)</t>
  </si>
  <si>
    <t>(Ф.F4s разд.2 стл.10 стр.8=0 AND Ф.F4s разд.2 стл.11 стр.8=0) OR (Ф.F4s разд.2 стл.10 стр.8&gt;0 AND Ф.F4s разд.2 стл.11 стр.8&gt;0)</t>
  </si>
  <si>
    <t>(Ф.F4s разд.2 стл.10 стр.9=0 AND Ф.F4s разд.2 стл.11 стр.9=0) OR (Ф.F4s разд.2 стл.10 стр.9&gt;0 AND Ф.F4s разд.2 стл.11 стр.9&gt;0)</t>
  </si>
  <si>
    <t>Ф.F4s разд.2 сумма стл.1-13 сумма стр.1-12&gt;0</t>
  </si>
  <si>
    <t>(r,w,s,g,v,a,av,k,kv,q,b) В разделе 2 не может быть пустым в отчете суда</t>
  </si>
  <si>
    <t>(Ф.F4s разд.2 стл.8 стр.1=0 AND Ф.F4s разд.2 стл.9 стр.1=0) OR (Ф.F4s разд.2 стл.8 стр.1&gt;0 AND Ф.F4s разд.2 стл.9 стр.1&gt;0)</t>
  </si>
  <si>
    <t>(r,w,s,g,v,a,av,k,kv,q,b) В разделе 2 - если есть данные в графе 8, то должны быть данные в графе 9</t>
  </si>
  <si>
    <t>(Ф.F4s разд.2 стл.8 стр.10=0 AND Ф.F4s разд.2 стл.9 стр.10=0) OR (Ф.F4s разд.2 стл.8 стр.10&gt;0 AND Ф.F4s разд.2 стл.9 стр.10&gt;0)</t>
  </si>
  <si>
    <t>(Ф.F4s разд.2 стл.8 стр.11=0 AND Ф.F4s разд.2 стл.9 стр.11=0) OR (Ф.F4s разд.2 стл.8 стр.11&gt;0 AND Ф.F4s разд.2 стл.9 стр.11&gt;0)</t>
  </si>
  <si>
    <t>(Ф.F4s разд.2 стл.8 стр.12=0 AND Ф.F4s разд.2 стл.9 стр.12=0) OR (Ф.F4s разд.2 стл.8 стр.12&gt;0 AND Ф.F4s разд.2 стл.9 стр.12&gt;0)</t>
  </si>
  <si>
    <t>(Ф.F4s разд.2 стл.8 стр.2=0 AND Ф.F4s разд.2 стл.9 стр.2=0) OR (Ф.F4s разд.2 стл.8 стр.2&gt;0 AND Ф.F4s разд.2 стл.9 стр.2&gt;0)</t>
  </si>
  <si>
    <t>(Ф.F4s разд.2 стл.8 стр.3=0 AND Ф.F4s разд.2 стл.9 стр.3=0) OR (Ф.F4s разд.2 стл.8 стр.3&gt;0 AND Ф.F4s разд.2 стл.9 стр.3&gt;0)</t>
  </si>
  <si>
    <t>(Ф.F4s разд.2 стл.8 стр.4=0 AND Ф.F4s разд.2 стл.9 стр.4=0) OR (Ф.F4s разд.2 стл.8 стр.4&gt;0 AND Ф.F4s разд.2 стл.9 стр.4&gt;0)</t>
  </si>
  <si>
    <t>(Ф.F4s разд.2 стл.8 стр.5=0 AND Ф.F4s разд.2 стл.9 стр.5=0) OR (Ф.F4s разд.2 стл.8 стр.5&gt;0 AND Ф.F4s разд.2 стл.9 стр.5&gt;0)</t>
  </si>
  <si>
    <t>(Ф.F4s разд.2 стл.8 стр.6=0 AND Ф.F4s разд.2 стл.9 стр.6=0) OR (Ф.F4s разд.2 стл.8 стр.6&gt;0 AND Ф.F4s разд.2 стл.9 стр.6&gt;0)</t>
  </si>
  <si>
    <t>(Ф.F4s разд.2 стл.8 стр.7=0 AND Ф.F4s разд.2 стл.9 стр.7=0) OR (Ф.F4s разд.2 стл.8 стр.7&gt;0 AND Ф.F4s разд.2 стл.9 стр.7&gt;0)</t>
  </si>
  <si>
    <t>(Ф.F4s разд.2 стл.8 стр.8=0 AND Ф.F4s разд.2 стл.9 стр.8=0) OR (Ф.F4s разд.2 стл.8 стр.8&gt;0 AND Ф.F4s разд.2 стл.9 стр.8&gt;0)</t>
  </si>
  <si>
    <t>(Ф.F4s разд.2 стл.8 стр.9=0 AND Ф.F4s разд.2 стл.9 стр.9=0) OR (Ф.F4s разд.2 стл.8 стр.9&gt;0 AND Ф.F4s разд.2 стл.9 стр.9&gt;0)</t>
  </si>
  <si>
    <t>Ф.F4s разд.6 стл.1 стр.5=Ф.F4s разд.6 стл.1 сумма стр.1-4</t>
  </si>
  <si>
    <t>(r,w,s,g,v,a,av,q,b) В разделе 6 строка 5 (всего) д/б равна сумме строк 1-5 для каждой графы.</t>
  </si>
  <si>
    <t>Ф.F4s разд.6 стл.2 стр.5=Ф.F4s разд.6 стл.2 сумма стр.1-4</t>
  </si>
  <si>
    <t>Ф.F4s разд.6 стл.3 стр.5=Ф.F4s разд.6 стл.3 сумма стр.1-4</t>
  </si>
  <si>
    <t>Ф.F4s разд.6 стл.4 стр.5=Ф.F4s разд.6 стл.4 сумма стр.1-4</t>
  </si>
  <si>
    <t>Ф.F4s разд.6 стл.5 стр.5=Ф.F4s разд.6 стл.5 сумма стр.1-4</t>
  </si>
  <si>
    <t>Ф.F4s разд.1 стл.1 стр.10=Ф.F4s разд.1 стл.1 сумма стр.11-16</t>
  </si>
  <si>
    <t>Ф.F4s разд.1 стл.10 стр.10=Ф.F4s разд.1 стл.10 сумма стр.11-16</t>
  </si>
  <si>
    <t>Ф.F4s разд.1 стл.11 стр.10=Ф.F4s разд.1 стл.11 сумма стр.11-16</t>
  </si>
  <si>
    <t>Ф.F4s разд.1 стл.12 стр.10=Ф.F4s разд.1 стл.12 сумма стр.11-16</t>
  </si>
  <si>
    <t>Ф.F4s разд.1 стл.13 стр.10=Ф.F4s разд.1 стл.13 сумма стр.11-16</t>
  </si>
  <si>
    <t>Ф.F4s разд.1 стл.14 стр.10=Ф.F4s разд.1 стл.14 сумма стр.11-16</t>
  </si>
  <si>
    <t>Ф.F4s разд.1 стл.15 стр.10=Ф.F4s разд.1 стл.15 сумма стр.11-16</t>
  </si>
  <si>
    <t>Ф.F4s разд.1 стл.2 стр.10=Ф.F4s разд.1 стл.2 сумма стр.11-16</t>
  </si>
  <si>
    <t>Ф.F4s разд.1 стл.3 стр.10=Ф.F4s разд.1 стл.3 сумма стр.11-16</t>
  </si>
  <si>
    <t>Ф.F4s разд.1 стл.4 стр.10=Ф.F4s разд.1 стл.4 сумма стр.11-16</t>
  </si>
  <si>
    <t>Ф.F4s разд.1 стл.5 стр.10=Ф.F4s разд.1 стл.5 сумма стр.11-16</t>
  </si>
  <si>
    <t>Ф.F4s разд.1 стл.6 стр.10=Ф.F4s разд.1 стл.6 сумма стр.11-16</t>
  </si>
  <si>
    <t>Ф.F4s разд.1 стл.7 стр.10=Ф.F4s разд.1 стл.7 сумма стр.11-16</t>
  </si>
  <si>
    <t>Ф.F4s разд.1 стл.8 стр.10=Ф.F4s разд.1 стл.8 сумма стр.11-16</t>
  </si>
  <si>
    <t>Ф.F4s разд.1 стл.9 стр.10=Ф.F4s разд.1 стл.9 сумма стр.11-16</t>
  </si>
  <si>
    <t>Ф.F4s разд.2 стл.13 стр.1&lt;=Ф.F4s разд.2 стл.7 стр.1</t>
  </si>
  <si>
    <t>(r,w,s,g,v,a,av,k,kv,q,b) В разделе 2 графа 13 д.б. меньше или равна графы 7 по всем строкам</t>
  </si>
  <si>
    <t>Ф.F4s разд.2 стл.13 стр.10&lt;=Ф.F4s разд.2 стл.7 стр.10</t>
  </si>
  <si>
    <t>Ф.F4s разд.2 стл.13 стр.11&lt;=Ф.F4s разд.2 стл.7 стр.11</t>
  </si>
  <si>
    <t>Ф.F4s разд.2 стл.13 стр.12&lt;=Ф.F4s разд.2 стл.7 стр.12</t>
  </si>
  <si>
    <t>Ф.F4s разд.2 стл.13 стр.2&lt;=Ф.F4s разд.2 стл.7 стр.2</t>
  </si>
  <si>
    <t>Ф.F4s разд.2 стл.13 стр.3&lt;=Ф.F4s разд.2 стл.7 стр.3</t>
  </si>
  <si>
    <t>Ф.F4s разд.2 стл.13 стр.4&lt;=Ф.F4s разд.2 стл.7 стр.4</t>
  </si>
  <si>
    <t>Ф.F4s разд.2 стл.13 стр.5&lt;=Ф.F4s разд.2 стл.7 стр.5</t>
  </si>
  <si>
    <t>Ф.F4s разд.2 стл.13 стр.6&lt;=Ф.F4s разд.2 стл.7 стр.6</t>
  </si>
  <si>
    <t>Ф.F4s разд.2 стл.13 стр.7&lt;=Ф.F4s разд.2 стл.7 стр.7</t>
  </si>
  <si>
    <t>Ф.F4s разд.2 стл.13 стр.8&lt;=Ф.F4s разд.2 стл.7 стр.8</t>
  </si>
  <si>
    <t>Ф.F4s разд.2 стл.13 стр.9&lt;=Ф.F4s разд.2 стл.7 стр.9</t>
  </si>
  <si>
    <t>(Ф.F4s разд.4 стл.1 стр.1=0 AND Ф.F4s разд.4 стл.2 стр.1=0) OR (Ф.F4s разд.4 стл.1 стр.1&gt;0 AND Ф.F4s разд.4 стл.2 стр.1&gt;0)</t>
  </si>
  <si>
    <t>(Ф.F4s разд.4 стл.1 стр.2=0 AND Ф.F4s разд.4 стл.2 стр.2=0) OR (Ф.F4s разд.4 стл.1 стр.2&gt;0 AND Ф.F4s разд.4 стл.2 стр.2&gt;0)</t>
  </si>
  <si>
    <t>Ф.F4s разд.6 стл.1 стр.6&lt;=Ф.F4s разд.6 стл.1 стр.5</t>
  </si>
  <si>
    <t>(r,w,s,g,v,a,av,q,b) В разделе 6 сторка 6 д/б меньше или равна строке 5 для каждой графы</t>
  </si>
  <si>
    <t>Ф.F4s разд.6 стл.2 стр.6&lt;=Ф.F4s разд.6 стл.2 стр.5</t>
  </si>
  <si>
    <t>Ф.F4s разд.6 стл.3 стр.6&lt;=Ф.F4s разд.6 стл.3 стр.5</t>
  </si>
  <si>
    <t>Ф.F4s разд.6 стл.4 стр.6&lt;=Ф.F4s разд.6 стл.4 стр.5</t>
  </si>
  <si>
    <t>Ф.F4s разд.6 стл.5 стр.6&lt;=Ф.F4s разд.6 стл.5 стр.5</t>
  </si>
  <si>
    <t>(Ф.F4s разд.3 стл.3 стр.1=0 AND Ф.F4s разд.3 стл.4 стр.1=0) OR (Ф.F4s разд.3 стл.3 стр.1&gt;0 AND Ф.F4s разд.3 стл.4 стр.1&gt;0)</t>
  </si>
  <si>
    <t>(Ф.F4s разд.3 стл.3 стр.2=0 AND Ф.F4s разд.3 стл.4 стр.2=0) OR (Ф.F4s разд.3 стл.3 стр.2&gt;0 AND Ф.F4s разд.3 стл.4 стр.2&gt;0)</t>
  </si>
  <si>
    <t>Ф.F4s разд.2 стл.9 стр.1&lt;=Ф.F4s разд.2 стл.5 стр.1</t>
  </si>
  <si>
    <t>(r,w,s,g,v,a,av,k,kv,q,b) В разделе 2 графа 9 д.б. меньше или равна графы 5 по всем строкам</t>
  </si>
  <si>
    <t>Ф.F4s разд.2 стл.9 стр.10&lt;=Ф.F4s разд.2 стл.5 стр.10</t>
  </si>
  <si>
    <t>Ф.F4s разд.2 стл.9 стр.11&lt;=Ф.F4s разд.2 стл.5 стр.11</t>
  </si>
  <si>
    <t>Ф.F4s разд.2 стл.9 стр.12&lt;=Ф.F4s разд.2 стл.5 стр.12</t>
  </si>
  <si>
    <t>Ф.F4s разд.2 стл.9 стр.2&lt;=Ф.F4s разд.2 стл.5 стр.2</t>
  </si>
  <si>
    <t>Ф.F4s разд.2 стл.9 стр.3&lt;=Ф.F4s разд.2 стл.5 стр.3</t>
  </si>
  <si>
    <t>Ф.F4s разд.2 стл.9 стр.4&lt;=Ф.F4s разд.2 стл.5 стр.4</t>
  </si>
  <si>
    <t>Ф.F4s разд.2 стл.9 стр.5&lt;=Ф.F4s разд.2 стл.5 стр.5</t>
  </si>
  <si>
    <t>Ф.F4s разд.2 стл.9 стр.6&lt;=Ф.F4s разд.2 стл.5 стр.6</t>
  </si>
  <si>
    <t>Ф.F4s разд.2 стл.9 стр.7&lt;=Ф.F4s разд.2 стл.5 стр.7</t>
  </si>
  <si>
    <t>Ф.F4s разд.2 стл.9 стр.8&lt;=Ф.F4s разд.2 стл.5 стр.8</t>
  </si>
  <si>
    <t>Ф.F4s разд.2 стл.9 стр.9&lt;=Ф.F4s разд.2 стл.5 стр.9</t>
  </si>
  <si>
    <t>Ф.F4s разд.2 стл.2 стр.10=0</t>
  </si>
  <si>
    <t>(r,w,s,g,v,a,av,k,kv,q,b) В разделе 2 данные должны отсутствовать в стр. 10-11 гр. 2</t>
  </si>
  <si>
    <t>Ф.F4s разд.2 стл.2 стр.11=0</t>
  </si>
  <si>
    <t>Ф.F4s разд.5 стл.6 стр.2=0</t>
  </si>
  <si>
    <t>Ф.F4s разд.5 стл.6 стр.3=0</t>
  </si>
  <si>
    <t>Ф.F4s разд.5 стл.6 стр.4=0</t>
  </si>
  <si>
    <t>Ф.F4s разд.5 стл.1 стр.5=Ф.F4s разд.5 стл.1 сумма стр.1-4</t>
  </si>
  <si>
    <t>(r,w,s,g,v,a,av,k,kv,q,b) В разделе 5 стр. 5 равна сумме стр.1-4</t>
  </si>
  <si>
    <t>Ф.F4s разд.5 стл.2 стр.5=Ф.F4s разд.5 стл.2 сумма стр.1-4</t>
  </si>
  <si>
    <t>Ф.F4s разд.5 стл.3 стр.5=Ф.F4s разд.5 стл.3 сумма стр.1-4</t>
  </si>
  <si>
    <t>Ф.F4s разд.5 стл.4 стр.5=Ф.F4s разд.5 стл.4 сумма стр.1-4</t>
  </si>
  <si>
    <t>Ф.F4s разд.5 стл.5 стр.5=Ф.F4s разд.5 стл.5 сумма стр.1-4</t>
  </si>
  <si>
    <t>Ф.F4s разд.5 стл.6 стр.5=Ф.F4s разд.5 стл.6 сумма стр.1-4</t>
  </si>
  <si>
    <t>Ф.F4s разд.1 стл.1 стр.1=Ф.F4s разд.1 стл.1 сумма стр.2-7</t>
  </si>
  <si>
    <t>Ф.F4s разд.1 стл.10 стр.1=Ф.F4s разд.1 стл.10 сумма стр.2-7</t>
  </si>
  <si>
    <t>Ф.F4s разд.1 стл.11 стр.1=Ф.F4s разд.1 стл.11 сумма стр.2-7</t>
  </si>
  <si>
    <t>Ф.F4s разд.1 стл.12 стр.1=Ф.F4s разд.1 стл.12 сумма стр.2-7</t>
  </si>
  <si>
    <t>Ф.F4s разд.1 стл.13 стр.1=Ф.F4s разд.1 стл.13 сумма стр.2-7</t>
  </si>
  <si>
    <t>Ф.F4s разд.1 стл.14 стр.1=Ф.F4s разд.1 стл.14 сумма стр.2-7</t>
  </si>
  <si>
    <t>Ф.F4s разд.1 стл.15 стр.1=Ф.F4s разд.1 стл.15 сумма стр.2-7</t>
  </si>
  <si>
    <t>Ф.F4s разд.1 стл.2 стр.1=Ф.F4s разд.1 стл.2 сумма стр.2-7</t>
  </si>
  <si>
    <t>Ф.F4s разд.1 стл.3 стр.1=Ф.F4s разд.1 стл.3 сумма стр.2-7</t>
  </si>
  <si>
    <t>Ф.F4s разд.1 стл.4 стр.1=Ф.F4s разд.1 стл.4 сумма стр.2-7</t>
  </si>
  <si>
    <t>Ф.F4s разд.1 стл.5 стр.1=Ф.F4s разд.1 стл.5 сумма стр.2-7</t>
  </si>
  <si>
    <t>Ф.F4s разд.1 стл.6 стр.1=Ф.F4s разд.1 стл.6 сумма стр.2-7</t>
  </si>
  <si>
    <t>Ф.F4s разд.1 стл.7 стр.1=Ф.F4s разд.1 стл.7 сумма стр.2-7</t>
  </si>
  <si>
    <t>Ф.F4s разд.1 стл.8 стр.1=Ф.F4s разд.1 стл.8 сумма стр.2-7</t>
  </si>
  <si>
    <t>Ф.F4s разд.1 стл.9 стр.1=Ф.F4s разд.1 стл.9 сумма стр.2-7</t>
  </si>
  <si>
    <t>Ф.F4s разд.6 стл.1 стр.1=Ф.F4s разд.6 сумма стл.2-5 стр.1</t>
  </si>
  <si>
    <t>(r,w,s,g,v,a,av,q,b) В разделе 6 графа1 д/б равна сумме граф 2-5 по каждой строке</t>
  </si>
  <si>
    <t>Ф.F4s разд.6 стл.1 стр.2=Ф.F4s разд.6 сумма стл.2-5 стр.2</t>
  </si>
  <si>
    <t>Ф.F4s разд.6 стл.1 стр.3=Ф.F4s разд.6 сумма стл.2-5 стр.3</t>
  </si>
  <si>
    <t>Ф.F4s разд.6 стл.1 стр.4=Ф.F4s разд.6 сумма стл.2-5 стр.4</t>
  </si>
  <si>
    <t>Ф.F4s разд.6 стл.1 стр.5=Ф.F4s разд.6 сумма стл.2-5 стр.5</t>
  </si>
  <si>
    <t>Ф.F4s разд.6 стл.1 стр.6=Ф.F4s разд.6 сумма стл.2-5 стр.6</t>
  </si>
  <si>
    <t>Ф.F4s разд.1 стл.1 стр.1=Ф.F4s разд.1 стл.1 сумма стр.8-10</t>
  </si>
  <si>
    <t>Ф.F4s разд.1 стл.10 стр.1=Ф.F4s разд.1 стл.10 сумма стр.8-10</t>
  </si>
  <si>
    <t>Ф.F4s разд.1 стл.11 стр.1=Ф.F4s разд.1 стл.11 сумма стр.8-10</t>
  </si>
  <si>
    <t>Ф.F4s разд.1 стл.12 стр.1=Ф.F4s разд.1 стл.12 сумма стр.8-10</t>
  </si>
  <si>
    <t>Ф.F4s разд.1 стл.13 стр.1=Ф.F4s разд.1 стл.13 сумма стр.8-10</t>
  </si>
  <si>
    <t>Ф.F4s разд.1 стл.14 стр.1=Ф.F4s разд.1 стл.14 сумма стр.8-10</t>
  </si>
  <si>
    <t>Ф.F4s разд.1 стл.15 стр.1=Ф.F4s разд.1 стл.15 сумма стр.8-10</t>
  </si>
  <si>
    <t>Ф.F4s разд.1 стл.2 стр.1=Ф.F4s разд.1 стл.2 сумма стр.8-10</t>
  </si>
  <si>
    <t>Ф.F4s разд.1 стл.3 стр.1=Ф.F4s разд.1 стл.3 сумма стр.8-10</t>
  </si>
  <si>
    <t>Ф.F4s разд.1 стл.4 стр.1=Ф.F4s разд.1 стл.4 сумма стр.8-10</t>
  </si>
  <si>
    <t>Ф.F4s разд.1 стл.5 стр.1=Ф.F4s разд.1 стл.5 сумма стр.8-10</t>
  </si>
  <si>
    <t>Ф.F4s разд.1 стл.6 стр.1=Ф.F4s разд.1 стл.6 сумма стр.8-10</t>
  </si>
  <si>
    <t>Ф.F4s разд.1 стл.7 стр.1=Ф.F4s разд.1 стл.7 сумма стр.8-10</t>
  </si>
  <si>
    <t>Ф.F4s разд.1 стл.8 стр.1=Ф.F4s разд.1 стл.8 сумма стр.8-10</t>
  </si>
  <si>
    <t>Ф.F4s разд.1 стл.9 стр.1=Ф.F4s разд.1 стл.9 сумма стр.8-10</t>
  </si>
  <si>
    <t>Ф.F4s разд.2 стл.10 стр.10=0</t>
  </si>
  <si>
    <t>(r,w,s,g,v,a,av,k,kv,q,b) В разделе 2 данные должны отсутствовать в стр. 10-11 гр. 4-13</t>
  </si>
  <si>
    <t>Ф.F4s разд.2 стл.10 стр.11=0</t>
  </si>
  <si>
    <t>Ф.F4s разд.2 стл.11 стр.10=0</t>
  </si>
  <si>
    <t>Ф.F4s разд.2 стл.11 стр.11=0</t>
  </si>
  <si>
    <t>Ф.F4s разд.2 стл.12 стр.10=0</t>
  </si>
  <si>
    <t>Ф.F4s разд.2 стл.12 стр.11=0</t>
  </si>
  <si>
    <t>Ф.F4s разд.2 стл.13 стр.10=0</t>
  </si>
  <si>
    <t>Ф.F4s разд.2 стл.13 стр.11=0</t>
  </si>
  <si>
    <t>Ф.F4s разд.2 стл.4 стр.10=0</t>
  </si>
  <si>
    <t>Ф.F4s разд.2 стл.4 стр.11=0</t>
  </si>
  <si>
    <t>Ф.F4s разд.2 стл.5 стр.10=0</t>
  </si>
  <si>
    <t>Ф.F4s разд.2 стл.5 стр.11=0</t>
  </si>
  <si>
    <t>Ф.F4s разд.2 стл.6 стр.10=0</t>
  </si>
  <si>
    <t>Ф.F4s разд.2 стл.6 стр.11=0</t>
  </si>
  <si>
    <t>Ф.F4s разд.2 стл.7 стр.10=0</t>
  </si>
  <si>
    <t>Ф.F4s разд.2 стл.7 стр.11=0</t>
  </si>
  <si>
    <t>Ф.F4s разд.2 стл.8 стр.10=0</t>
  </si>
  <si>
    <t>Ф.F4s разд.2 стл.8 стр.11=0</t>
  </si>
  <si>
    <t>Ф.F4s разд.2 стл.9 стр.10=0</t>
  </si>
  <si>
    <t>Ф.F4s разд.2 стл.9 стр.11=0</t>
  </si>
  <si>
    <t>Ф.F4s разд.5 стл.5 стр.2=0</t>
  </si>
  <si>
    <t>Ф.F4s разд.5 стл.5 стр.3=0</t>
  </si>
  <si>
    <t>Ф.F4s разд.5 стл.5 стр.4=0</t>
  </si>
  <si>
    <t>Ф.F4s разд.1 стл.15 стр.1=0</t>
  </si>
  <si>
    <t>(r,w,s,g,v,q,b) В разделе 1 при заполение гр. 15 внесите на лист ФЛК "Информационный" реквизиты вынесенных судебных актов</t>
  </si>
  <si>
    <t>Ф.F4s разд.1 стл.15 стр.10=0</t>
  </si>
  <si>
    <t>Ф.F4s разд.1 стл.15 стр.11=0</t>
  </si>
  <si>
    <t>Ф.F4s разд.1 стл.15 стр.12=0</t>
  </si>
  <si>
    <t>Ф.F4s разд.1 стл.15 стр.13=0</t>
  </si>
  <si>
    <t>Ф.F4s разд.1 стл.15 стр.14=0</t>
  </si>
  <si>
    <t>Ф.F4s разд.1 стл.15 стр.15=0</t>
  </si>
  <si>
    <t>Ф.F4s разд.1 стл.15 стр.16=0</t>
  </si>
  <si>
    <t>Ф.F4s разд.1 стл.15 стр.17=0</t>
  </si>
  <si>
    <t>Ф.F4s разд.1 стл.15 стр.18=0</t>
  </si>
  <si>
    <t>Ф.F4s разд.1 стл.15 стр.19=0</t>
  </si>
  <si>
    <t>Ф.F4s разд.1 стл.15 стр.2=0</t>
  </si>
  <si>
    <t>Ф.F4s разд.1 стл.15 стр.20=0</t>
  </si>
  <si>
    <t>Ф.F4s разд.1 стл.15 стр.21=0</t>
  </si>
  <si>
    <t>Ф.F4s разд.1 стл.15 стр.22=0</t>
  </si>
  <si>
    <t>Ф.F4s разд.1 стл.15 стр.23=0</t>
  </si>
  <si>
    <t>Ф.F4s разд.1 стл.15 стр.3=0</t>
  </si>
  <si>
    <t>Ф.F4s разд.1 стл.15 стр.4=0</t>
  </si>
  <si>
    <t>Ф.F4s разд.1 стл.15 стр.5=0</t>
  </si>
  <si>
    <t>Ф.F4s разд.1 стл.15 стр.6=0</t>
  </si>
  <si>
    <t>Ф.F4s разд.1 стл.15 стр.7=0</t>
  </si>
  <si>
    <t>Ф.F4s разд.1 стл.15 стр.8=0</t>
  </si>
  <si>
    <t>Ф.F4s разд.1 стл.15 стр.9=0</t>
  </si>
  <si>
    <t>Ф.F4s разд.5 сумма стл.1-6 сумма стр.1-5&gt;0</t>
  </si>
  <si>
    <t>(r,w,s,g,v,a,av,k,kv,q,b) Раздел должен быть заполнен</t>
  </si>
  <si>
    <t>Ф.F4s разд.2 стл.2 стр.1&lt;=10000000</t>
  </si>
  <si>
    <t>Ф.F4s разд.2 стл.2 стр.10&lt;=10000000</t>
  </si>
  <si>
    <t>Ф.F4s разд.2 стл.2 стр.11&lt;=10000000</t>
  </si>
  <si>
    <t>Ф.F4s разд.2 стл.2 стр.12&lt;=10000000</t>
  </si>
  <si>
    <t>Ф.F4s разд.2 стл.2 стр.2&lt;=10000000</t>
  </si>
  <si>
    <t>Ф.F4s разд.2 стл.2 стр.3&lt;=10000000</t>
  </si>
  <si>
    <t>Ф.F4s разд.2 стл.2 стр.4&lt;=10000000</t>
  </si>
  <si>
    <t>Ф.F4s разд.2 стл.2 стр.5&lt;=10000000</t>
  </si>
  <si>
    <t>Ф.F4s разд.2 стл.2 стр.6&lt;=10000000</t>
  </si>
  <si>
    <t>Ф.F4s разд.2 стл.2 стр.7&lt;=10000000</t>
  </si>
  <si>
    <t>Ф.F4s разд.2 стл.2 стр.8&lt;=10000000</t>
  </si>
  <si>
    <t>Ф.F4s разд.2 стл.2 стр.9&lt;=10000000</t>
  </si>
  <si>
    <t>Ф.F4s разд.2 стл.3 стр.1&lt;=10000000</t>
  </si>
  <si>
    <t>Ф.F4s разд.2 стл.3 стр.10&lt;=10000000</t>
  </si>
  <si>
    <t>Ф.F4s разд.2 стл.3 стр.11&lt;=10000000</t>
  </si>
  <si>
    <t>Ф.F4s разд.2 стл.3 стр.12&lt;=10000000</t>
  </si>
  <si>
    <t>Ф.F4s разд.2 стл.3 стр.2&lt;=10000000</t>
  </si>
  <si>
    <t>Ф.F4s разд.2 стл.3 стр.3&lt;=10000000</t>
  </si>
  <si>
    <t>Ф.F4s разд.2 стл.3 стр.4&lt;=10000000</t>
  </si>
  <si>
    <t>Ф.F4s разд.2 стл.3 стр.5&lt;=10000000</t>
  </si>
  <si>
    <t>Ф.F4s разд.2 стл.3 стр.6&lt;=10000000</t>
  </si>
  <si>
    <t>Ф.F4s разд.2 стл.3 стр.7&lt;=10000000</t>
  </si>
  <si>
    <t>Ф.F4s разд.2 стл.3 стр.8&lt;=10000000</t>
  </si>
  <si>
    <t>Ф.F4s разд.2 стл.3 стр.9&lt;=10000000</t>
  </si>
  <si>
    <t>Ф.F4s разд.2 стл.4 стр.1&lt;=10000000</t>
  </si>
  <si>
    <t>Ф.F4s разд.2 стл.4 стр.10&lt;=10000000</t>
  </si>
  <si>
    <t>Ф.F4s разд.2 стл.4 стр.11&lt;=10000000</t>
  </si>
  <si>
    <t>Ф.F4s разд.2 стл.4 стр.12&lt;=10000000</t>
  </si>
  <si>
    <t>Ф.F4s разд.2 стл.4 стр.2&lt;=10000000</t>
  </si>
  <si>
    <t>Ф.F4s разд.2 стл.4 стр.3&lt;=10000000</t>
  </si>
  <si>
    <t>Ф.F4s разд.2 стл.4 стр.4&lt;=10000000</t>
  </si>
  <si>
    <t>Ф.F4s разд.2 стл.4 стр.5&lt;=10000000</t>
  </si>
  <si>
    <t>Ф.F4s разд.2 стл.4 стр.6&lt;=10000000</t>
  </si>
  <si>
    <t>Ф.F4s разд.2 стл.4 стр.7&lt;=10000000</t>
  </si>
  <si>
    <t>Ф.F4s разд.2 стл.4 стр.8&lt;=10000000</t>
  </si>
  <si>
    <t>Ф.F4s разд.2 стл.4 стр.9&lt;=10000000</t>
  </si>
  <si>
    <t>Ф.F4s разд.2 стл.5 стр.1&lt;=10000000</t>
  </si>
  <si>
    <t>Ф.F4s разд.2 стл.5 стр.10&lt;=10000000</t>
  </si>
  <si>
    <t>Ф.F4s разд.2 стл.5 стр.11&lt;=10000000</t>
  </si>
  <si>
    <t>Ф.F4s разд.2 стл.5 стр.12&lt;=10000000</t>
  </si>
  <si>
    <t>Ф.F4s разд.2 стл.5 стр.2&lt;=10000000</t>
  </si>
  <si>
    <t>Ф.F4s разд.2 стл.5 стр.3&lt;=10000000</t>
  </si>
  <si>
    <t>Ф.F4s разд.2 стл.5 стр.4&lt;=10000000</t>
  </si>
  <si>
    <t>Ф.F4s разд.2 стл.5 стр.5&lt;=10000000</t>
  </si>
  <si>
    <t>Ф.F4s разд.2 стл.5 стр.6&lt;=10000000</t>
  </si>
  <si>
    <t>Ф.F4s разд.2 стл.5 стр.7&lt;=10000000</t>
  </si>
  <si>
    <t>Ф.F4s разд.2 стл.5 стр.8&lt;=10000000</t>
  </si>
  <si>
    <t>Ф.F4s разд.2 стл.5 стр.9&lt;=10000000</t>
  </si>
  <si>
    <t>Ф.F4s разд.2 стл.6 стр.1&lt;=10000000</t>
  </si>
  <si>
    <t>Ф.F4s разд.2 стл.6 стр.10&lt;=10000000</t>
  </si>
  <si>
    <t>Ф.F4s разд.2 стл.6 стр.11&lt;=10000000</t>
  </si>
  <si>
    <t>Ф.F4s разд.2 стл.6 стр.12&lt;=10000000</t>
  </si>
  <si>
    <t>Ф.F4s разд.2 стл.6 стр.2&lt;=10000000</t>
  </si>
  <si>
    <t>Ф.F4s разд.2 стл.6 стр.3&lt;=10000000</t>
  </si>
  <si>
    <t>Ф.F4s разд.2 стл.6 стр.4&lt;=10000000</t>
  </si>
  <si>
    <t>Ф.F4s разд.2 стл.6 стр.5&lt;=10000000</t>
  </si>
  <si>
    <t>Ф.F4s разд.2 стл.6 стр.6&lt;=10000000</t>
  </si>
  <si>
    <t>Ф.F4s разд.2 стл.6 стр.7&lt;=10000000</t>
  </si>
  <si>
    <t>Ф.F4s разд.2 стл.6 стр.8&lt;=10000000</t>
  </si>
  <si>
    <t>Ф.F4s разд.2 стл.6 стр.9&lt;=10000000</t>
  </si>
  <si>
    <t>Ф.F4s разд.2 стл.7 стр.1&lt;=10000000</t>
  </si>
  <si>
    <t>Ф.F4s разд.2 стл.7 стр.10&lt;=10000000</t>
  </si>
  <si>
    <t>Ф.F4s разд.2 стл.7 стр.11&lt;=10000000</t>
  </si>
  <si>
    <t>Ф.F4s разд.2 стл.7 стр.12&lt;=10000000</t>
  </si>
  <si>
    <t>Ф.F4s разд.2 стл.7 стр.2&lt;=10000000</t>
  </si>
  <si>
    <t>Ф.F4s разд.2 стл.7 стр.3&lt;=10000000</t>
  </si>
  <si>
    <t>Ф.F4s разд.2 стл.7 стр.4&lt;=10000000</t>
  </si>
  <si>
    <t>Ф.F4s разд.2 стл.7 стр.5&lt;=10000000</t>
  </si>
  <si>
    <t>Ф.F4s разд.2 стл.7 стр.6&lt;=10000000</t>
  </si>
  <si>
    <t>Ф.F4s разд.2 стл.7 стр.7&lt;=10000000</t>
  </si>
  <si>
    <t>Ф.F4s разд.2 стл.7 стр.8&lt;=10000000</t>
  </si>
  <si>
    <t>Ф.F4s разд.2 стл.7 стр.9&lt;=10000000</t>
  </si>
  <si>
    <t>Ф.F4s разд.1 стл.1 стр.10=Ф.F4s разд.1 стл.1 стр.17+Ф.F4s разд.1 стл.1 сумма стр.22-23</t>
  </si>
  <si>
    <t>Ф.F4s разд.1 стл.10 стр.10=Ф.F4s разд.1 стл.10 стр.17+Ф.F4s разд.1 стл.10 сумма стр.22-23</t>
  </si>
  <si>
    <t>Ф.F4s разд.1 стл.11 стр.10=Ф.F4s разд.1 стл.11 стр.17+Ф.F4s разд.1 стл.11 сумма стр.22-23</t>
  </si>
  <si>
    <t>Ф.F4s разд.1 стл.12 стр.10=Ф.F4s разд.1 стл.12 стр.17+Ф.F4s разд.1 стл.12 сумма стр.22-23</t>
  </si>
  <si>
    <t>Ф.F4s разд.1 стл.13 стр.10=Ф.F4s разд.1 стл.13 стр.17+Ф.F4s разд.1 стл.13 сумма стр.22-23</t>
  </si>
  <si>
    <t>Ф.F4s разд.1 стл.14 стр.10=Ф.F4s разд.1 стл.14 стр.17+Ф.F4s разд.1 стл.14 сумма стр.22-23</t>
  </si>
  <si>
    <t>Ф.F4s разд.1 стл.15 стр.10=Ф.F4s разд.1 стл.15 стр.17+Ф.F4s разд.1 стл.15 сумма стр.22-23</t>
  </si>
  <si>
    <t>Ф.F4s разд.1 стл.2 стр.10=Ф.F4s разд.1 стл.2 стр.17+Ф.F4s разд.1 стл.2 сумма стр.22-23</t>
  </si>
  <si>
    <t>Ф.F4s разд.1 стл.3 стр.10=Ф.F4s разд.1 стл.3 стр.17+Ф.F4s разд.1 стл.3 сумма стр.22-23</t>
  </si>
  <si>
    <t>Ф.F4s разд.1 стл.4 стр.10=Ф.F4s разд.1 стл.4 стр.17+Ф.F4s разд.1 стл.4 сумма стр.22-23</t>
  </si>
  <si>
    <t>Ф.F4s разд.1 стл.5 стр.10=Ф.F4s разд.1 стл.5 стр.17+Ф.F4s разд.1 стл.5 сумма стр.22-23</t>
  </si>
  <si>
    <t>Ф.F4s разд.1 стл.6 стр.10=Ф.F4s разд.1 стл.6 стр.17+Ф.F4s разд.1 стл.6 сумма стр.22-23</t>
  </si>
  <si>
    <t>Ф.F4s разд.1 стл.7 стр.10=Ф.F4s разд.1 стл.7 стр.17+Ф.F4s разд.1 стл.7 сумма стр.22-23</t>
  </si>
  <si>
    <t>Ф.F4s разд.1 стл.8 стр.10=Ф.F4s разд.1 стл.8 стр.17+Ф.F4s разд.1 стл.8 сумма стр.22-23</t>
  </si>
  <si>
    <t>Ф.F4s разд.1 стл.9 стр.10=Ф.F4s разд.1 стл.9 стр.17+Ф.F4s разд.1 стл.9 сумма стр.22-23</t>
  </si>
  <si>
    <t>Ф.F4s разд.1 стл.1 стр.1&lt;=10000000</t>
  </si>
  <si>
    <t>Ф.F4s разд.1 стл.10 стр.1&lt;=10000000</t>
  </si>
  <si>
    <t>Ф.F4s разд.1 стл.11 стр.1&lt;=10000000</t>
  </si>
  <si>
    <t>Ф.F4s разд.1 стл.12 стр.1&lt;=10000000</t>
  </si>
  <si>
    <t>Ф.F4s разд.1 стл.13 стр.1&lt;=10000000</t>
  </si>
  <si>
    <t>Ф.F4s разд.1 стл.14 стр.1&lt;=10000000</t>
  </si>
  <si>
    <t>Ф.F4s разд.1 стл.15 стр.1&lt;=10000000</t>
  </si>
  <si>
    <t>Ф.F4s разд.1 стл.2 стр.1&lt;=10000000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</si>
</sst>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30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vertAlign val="superscript"/>
      <sz val="10"/>
      <name val="Times New Roman CYR"/>
      <family val="1"/>
    </font>
    <font>
      <b/>
      <vertAlign val="superscript"/>
      <sz val="22"/>
      <color indexed="8"/>
      <name val="Times New Roman CYR"/>
      <family val="0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6"/>
      <color indexed="10"/>
      <name val="Times New Roman"/>
      <family val="1"/>
    </font>
    <font>
      <b/>
      <sz val="12"/>
      <color indexed="30"/>
      <name val="Times New Roman"/>
      <family val="1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b/>
      <sz val="26"/>
      <name val="Arial"/>
      <family val="0"/>
    </font>
    <font>
      <b/>
      <sz val="24"/>
      <name val="Times New Roman"/>
      <family val="1"/>
    </font>
    <font>
      <b/>
      <sz val="2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62" fillId="7" borderId="1" applyNumberFormat="0" applyAlignment="0" applyProtection="0"/>
    <xf numFmtId="0" fontId="63" fillId="20" borderId="2" applyNumberFormat="0" applyAlignment="0" applyProtection="0"/>
    <xf numFmtId="0" fontId="64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1" borderId="7" applyNumberFormat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22" borderId="17" xfId="0" applyFont="1" applyFill="1" applyBorder="1" applyAlignment="1">
      <alignment horizontal="left"/>
    </xf>
    <xf numFmtId="0" fontId="18" fillId="22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8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/>
    </xf>
    <xf numFmtId="0" fontId="28" fillId="0" borderId="23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19" fillId="0" borderId="0" xfId="0" applyFont="1" applyAlignment="1">
      <alignment horizontal="left" vertical="justify" wrapText="1"/>
    </xf>
    <xf numFmtId="14" fontId="3" fillId="0" borderId="0" xfId="0" applyNumberFormat="1" applyFont="1" applyAlignment="1" applyProtection="1">
      <alignment/>
      <protection/>
    </xf>
    <xf numFmtId="0" fontId="77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78" fillId="23" borderId="11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 applyAlignment="1">
      <alignment horizontal="left" vertical="top" wrapText="1"/>
    </xf>
    <xf numFmtId="0" fontId="35" fillId="0" borderId="24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38" fillId="0" borderId="24" xfId="0" applyNumberFormat="1" applyFont="1" applyFill="1" applyBorder="1" applyAlignment="1">
      <alignment vertical="center" wrapText="1"/>
    </xf>
    <xf numFmtId="49" fontId="38" fillId="0" borderId="24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49" fontId="43" fillId="0" borderId="25" xfId="62" applyNumberFormat="1" applyFont="1" applyFill="1" applyBorder="1" applyAlignment="1">
      <alignment vertical="center" wrapText="1"/>
      <protection/>
    </xf>
    <xf numFmtId="0" fontId="37" fillId="0" borderId="24" xfId="0" applyNumberFormat="1" applyFont="1" applyFill="1" applyBorder="1" applyAlignment="1">
      <alignment horizontal="center" vertical="center" wrapText="1"/>
    </xf>
    <xf numFmtId="49" fontId="43" fillId="0" borderId="24" xfId="62" applyNumberFormat="1" applyFont="1" applyFill="1" applyBorder="1" applyAlignment="1">
      <alignment vertical="center" wrapText="1"/>
      <protection/>
    </xf>
    <xf numFmtId="0" fontId="44" fillId="0" borderId="0" xfId="0" applyFont="1" applyFill="1" applyAlignment="1">
      <alignment horizontal="left" vertical="center"/>
    </xf>
    <xf numFmtId="0" fontId="13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43" fillId="0" borderId="24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9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0" fillId="0" borderId="24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49" fillId="0" borderId="27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vertical="center"/>
    </xf>
    <xf numFmtId="0" fontId="33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/>
    </xf>
    <xf numFmtId="3" fontId="18" fillId="0" borderId="23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/>
    </xf>
    <xf numFmtId="0" fontId="32" fillId="0" borderId="0" xfId="63" applyFont="1" applyFill="1" applyBorder="1" applyAlignment="1">
      <alignment horizontal="left" vertical="center"/>
      <protection/>
    </xf>
    <xf numFmtId="0" fontId="32" fillId="0" borderId="0" xfId="63" applyFont="1" applyFill="1" applyBorder="1" applyAlignment="1">
      <alignment horizontal="center" vertical="top"/>
      <protection/>
    </xf>
    <xf numFmtId="0" fontId="43" fillId="0" borderId="25" xfId="0" applyFont="1" applyFill="1" applyBorder="1" applyAlignment="1">
      <alignment vertical="center" wrapText="1"/>
    </xf>
    <xf numFmtId="0" fontId="0" fillId="0" borderId="0" xfId="0" applyNumberFormat="1" applyAlignment="1">
      <alignment wrapText="1"/>
    </xf>
    <xf numFmtId="0" fontId="79" fillId="0" borderId="0" xfId="0" applyNumberFormat="1" applyFont="1" applyAlignment="1">
      <alignment/>
    </xf>
    <xf numFmtId="0" fontId="51" fillId="0" borderId="0" xfId="0" applyFont="1" applyFill="1" applyAlignment="1">
      <alignment horizontal="right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39" fillId="0" borderId="24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38" fillId="0" borderId="0" xfId="0" applyFont="1" applyFill="1" applyAlignment="1">
      <alignment/>
    </xf>
    <xf numFmtId="49" fontId="38" fillId="0" borderId="0" xfId="0" applyNumberFormat="1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 horizontal="left" vertical="center"/>
    </xf>
    <xf numFmtId="3" fontId="42" fillId="11" borderId="24" xfId="0" applyNumberFormat="1" applyFont="1" applyFill="1" applyBorder="1" applyAlignment="1" applyProtection="1">
      <alignment horizontal="right" vertical="center" wrapText="1"/>
      <protection locked="0"/>
    </xf>
    <xf numFmtId="0" fontId="55" fillId="0" borderId="23" xfId="0" applyFont="1" applyFill="1" applyBorder="1" applyAlignment="1">
      <alignment wrapText="1"/>
    </xf>
    <xf numFmtId="0" fontId="55" fillId="0" borderId="0" xfId="0" applyFont="1" applyFill="1" applyAlignment="1">
      <alignment/>
    </xf>
    <xf numFmtId="0" fontId="8" fillId="0" borderId="29" xfId="0" applyFont="1" applyFill="1" applyBorder="1" applyAlignment="1">
      <alignment horizontal="right"/>
    </xf>
    <xf numFmtId="0" fontId="18" fillId="22" borderId="30" xfId="0" applyFont="1" applyFill="1" applyBorder="1" applyAlignment="1">
      <alignment horizontal="left"/>
    </xf>
    <xf numFmtId="0" fontId="18" fillId="22" borderId="31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wrapText="1"/>
    </xf>
    <xf numFmtId="0" fontId="8" fillId="0" borderId="32" xfId="0" applyFont="1" applyBorder="1" applyAlignment="1">
      <alignment horizontal="right"/>
    </xf>
    <xf numFmtId="49" fontId="8" fillId="0" borderId="21" xfId="0" applyNumberFormat="1" applyFont="1" applyFill="1" applyBorder="1" applyAlignment="1">
      <alignment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3" fontId="57" fillId="23" borderId="24" xfId="0" applyNumberFormat="1" applyFont="1" applyFill="1" applyBorder="1" applyAlignment="1" applyProtection="1">
      <alignment horizontal="right" vertical="center"/>
      <protection locked="0"/>
    </xf>
    <xf numFmtId="3" fontId="57" fillId="20" borderId="24" xfId="0" applyNumberFormat="1" applyFont="1" applyFill="1" applyBorder="1" applyAlignment="1" applyProtection="1">
      <alignment horizontal="right" vertical="center"/>
      <protection locked="0"/>
    </xf>
    <xf numFmtId="3" fontId="57" fillId="23" borderId="24" xfId="0" applyNumberFormat="1" applyFont="1" applyFill="1" applyBorder="1" applyAlignment="1" applyProtection="1">
      <alignment horizontal="right" vertical="center" wrapText="1"/>
      <protection locked="0"/>
    </xf>
    <xf numFmtId="3" fontId="58" fillId="23" borderId="24" xfId="0" applyNumberFormat="1" applyFont="1" applyFill="1" applyBorder="1" applyAlignment="1">
      <alignment horizontal="right" vertical="center"/>
    </xf>
    <xf numFmtId="0" fontId="0" fillId="0" borderId="0" xfId="59" applyNumberFormat="1">
      <alignment/>
      <protection/>
    </xf>
    <xf numFmtId="49" fontId="31" fillId="0" borderId="2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/>
    </xf>
    <xf numFmtId="0" fontId="80" fillId="0" borderId="0" xfId="0" applyNumberFormat="1" applyFont="1" applyAlignment="1">
      <alignment horizontal="center"/>
    </xf>
    <xf numFmtId="0" fontId="45" fillId="0" borderId="24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3" fontId="57" fillId="7" borderId="24" xfId="0" applyNumberFormat="1" applyFont="1" applyFill="1" applyBorder="1" applyAlignment="1" applyProtection="1">
      <alignment horizontal="right" vertical="center" wrapText="1"/>
      <protection locked="0"/>
    </xf>
    <xf numFmtId="0" fontId="18" fillId="23" borderId="24" xfId="0" applyNumberFormat="1" applyFont="1" applyFill="1" applyBorder="1" applyAlignment="1">
      <alignment horizontal="center" wrapText="1"/>
    </xf>
    <xf numFmtId="0" fontId="8" fillId="0" borderId="24" xfId="60" applyNumberFormat="1" applyFont="1" applyBorder="1" applyAlignment="1">
      <alignment wrapText="1"/>
      <protection/>
    </xf>
    <xf numFmtId="0" fontId="75" fillId="0" borderId="24" xfId="60" applyNumberFormat="1" applyFont="1" applyBorder="1" applyAlignment="1">
      <alignment wrapText="1"/>
      <protection/>
    </xf>
    <xf numFmtId="0" fontId="78" fillId="23" borderId="24" xfId="0" applyNumberFormat="1" applyFont="1" applyFill="1" applyBorder="1" applyAlignment="1">
      <alignment horizontal="center" wrapText="1"/>
    </xf>
    <xf numFmtId="0" fontId="78" fillId="0" borderId="24" xfId="60" applyNumberFormat="1" applyFont="1" applyBorder="1" applyAlignment="1">
      <alignment horizontal="center" wrapText="1"/>
      <protection/>
    </xf>
    <xf numFmtId="0" fontId="81" fillId="23" borderId="24" xfId="0" applyNumberFormat="1" applyFont="1" applyFill="1" applyBorder="1" applyAlignment="1">
      <alignment horizontal="center" vertical="center" wrapText="1"/>
    </xf>
    <xf numFmtId="0" fontId="18" fillId="23" borderId="24" xfId="0" applyNumberFormat="1" applyFont="1" applyFill="1" applyBorder="1" applyAlignment="1">
      <alignment horizontal="center" vertical="center" wrapText="1"/>
    </xf>
    <xf numFmtId="0" fontId="8" fillId="23" borderId="24" xfId="0" applyFont="1" applyFill="1" applyBorder="1" applyAlignment="1" applyProtection="1">
      <alignment horizontal="center" wrapText="1"/>
      <protection locked="0"/>
    </xf>
    <xf numFmtId="0" fontId="8" fillId="0" borderId="24" xfId="61" applyNumberFormat="1" applyFont="1" applyBorder="1" applyAlignment="1">
      <alignment wrapText="1"/>
      <protection/>
    </xf>
    <xf numFmtId="0" fontId="75" fillId="0" borderId="24" xfId="61" applyNumberFormat="1" applyFont="1" applyBorder="1" applyAlignment="1">
      <alignment wrapText="1"/>
      <protection/>
    </xf>
    <xf numFmtId="0" fontId="78" fillId="0" borderId="24" xfId="61" applyNumberFormat="1" applyFont="1" applyBorder="1" applyAlignment="1">
      <alignment horizontal="center" wrapText="1"/>
      <protection/>
    </xf>
    <xf numFmtId="0" fontId="8" fillId="0" borderId="24" xfId="61" applyNumberFormat="1" applyFont="1" applyBorder="1" applyAlignment="1">
      <alignment horizontal="left" wrapText="1"/>
      <protection/>
    </xf>
    <xf numFmtId="0" fontId="0" fillId="0" borderId="0" xfId="0" applyNumberFormat="1" applyAlignment="1">
      <alignment horizontal="left" wrapText="1"/>
    </xf>
    <xf numFmtId="0" fontId="78" fillId="23" borderId="2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52" fillId="0" borderId="36" xfId="0" applyFont="1" applyBorder="1" applyAlignment="1" applyProtection="1">
      <alignment horizontal="center" vertical="center" wrapText="1"/>
      <protection locked="0"/>
    </xf>
    <xf numFmtId="0" fontId="52" fillId="0" borderId="33" xfId="0" applyFont="1" applyBorder="1" applyAlignment="1" applyProtection="1">
      <alignment horizontal="center" vertical="center" wrapText="1"/>
      <protection locked="0"/>
    </xf>
    <xf numFmtId="0" fontId="52" fillId="0" borderId="34" xfId="0" applyFont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2" fillId="0" borderId="35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7" fillId="0" borderId="36" xfId="0" applyFont="1" applyFill="1" applyBorder="1" applyAlignment="1" applyProtection="1">
      <alignment horizontal="center" vertical="center" wrapText="1"/>
      <protection/>
    </xf>
    <xf numFmtId="0" fontId="17" fillId="0" borderId="3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/>
      <protection/>
    </xf>
    <xf numFmtId="0" fontId="24" fillId="0" borderId="16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18" fillId="23" borderId="13" xfId="0" applyFont="1" applyFill="1" applyBorder="1" applyAlignment="1" applyProtection="1">
      <alignment horizontal="center" vertical="center" wrapText="1"/>
      <protection locked="0"/>
    </xf>
    <xf numFmtId="0" fontId="18" fillId="23" borderId="14" xfId="0" applyFont="1" applyFill="1" applyBorder="1" applyAlignment="1" applyProtection="1">
      <alignment horizontal="center" vertical="center" wrapText="1"/>
      <protection locked="0"/>
    </xf>
    <xf numFmtId="0" fontId="18" fillId="23" borderId="16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>
      <alignment vertical="center"/>
    </xf>
    <xf numFmtId="0" fontId="37" fillId="0" borderId="39" xfId="0" applyFont="1" applyFill="1" applyBorder="1" applyAlignment="1">
      <alignment vertical="center"/>
    </xf>
    <xf numFmtId="0" fontId="37" fillId="0" borderId="25" xfId="0" applyFont="1" applyFill="1" applyBorder="1" applyAlignment="1">
      <alignment horizontal="left" vertical="top" wrapText="1"/>
    </xf>
    <xf numFmtId="0" fontId="37" fillId="0" borderId="40" xfId="0" applyFont="1" applyFill="1" applyBorder="1" applyAlignment="1">
      <alignment horizontal="left" vertical="top" wrapText="1"/>
    </xf>
    <xf numFmtId="0" fontId="37" fillId="0" borderId="41" xfId="0" applyFont="1" applyFill="1" applyBorder="1" applyAlignment="1">
      <alignment horizontal="left" vertical="top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1" fillId="0" borderId="43" xfId="62" applyFont="1" applyFill="1" applyBorder="1" applyAlignment="1">
      <alignment horizontal="left" vertical="center" wrapText="1"/>
      <protection/>
    </xf>
    <xf numFmtId="0" fontId="35" fillId="0" borderId="24" xfId="0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>
      <alignment vertical="center" wrapText="1"/>
    </xf>
    <xf numFmtId="49" fontId="35" fillId="0" borderId="41" xfId="0" applyNumberFormat="1" applyFont="1" applyFill="1" applyBorder="1" applyAlignment="1">
      <alignment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49" fontId="31" fillId="0" borderId="41" xfId="0" applyNumberFormat="1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textRotation="90" wrapText="1"/>
    </xf>
    <xf numFmtId="0" fontId="37" fillId="0" borderId="44" xfId="0" applyFont="1" applyFill="1" applyBorder="1" applyAlignment="1">
      <alignment horizontal="center" vertical="center" textRotation="90" wrapText="1"/>
    </xf>
    <xf numFmtId="0" fontId="37" fillId="0" borderId="45" xfId="0" applyFont="1" applyFill="1" applyBorder="1" applyAlignment="1">
      <alignment horizontal="center" vertical="center" textRotation="90" wrapText="1"/>
    </xf>
    <xf numFmtId="49" fontId="38" fillId="0" borderId="23" xfId="0" applyNumberFormat="1" applyFont="1" applyFill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49" fontId="38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/>
    </xf>
    <xf numFmtId="0" fontId="37" fillId="0" borderId="39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49" fontId="38" fillId="0" borderId="25" xfId="0" applyNumberFormat="1" applyFont="1" applyFill="1" applyBorder="1" applyAlignment="1">
      <alignment horizontal="left" vertical="center" wrapText="1"/>
    </xf>
    <xf numFmtId="49" fontId="39" fillId="0" borderId="41" xfId="0" applyNumberFormat="1" applyFont="1" applyFill="1" applyBorder="1" applyAlignment="1">
      <alignment horizontal="left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49" fontId="35" fillId="0" borderId="42" xfId="0" applyNumberFormat="1" applyFont="1" applyFill="1" applyBorder="1" applyAlignment="1">
      <alignment horizontal="center" vertical="center" wrapText="1"/>
    </xf>
    <xf numFmtId="49" fontId="35" fillId="0" borderId="46" xfId="0" applyNumberFormat="1" applyFont="1" applyFill="1" applyBorder="1" applyAlignment="1">
      <alignment horizontal="center" vertical="center" wrapText="1"/>
    </xf>
    <xf numFmtId="49" fontId="35" fillId="0" borderId="47" xfId="0" applyNumberFormat="1" applyFont="1" applyFill="1" applyBorder="1" applyAlignment="1">
      <alignment horizontal="center" vertical="center" wrapText="1"/>
    </xf>
    <xf numFmtId="49" fontId="35" fillId="0" borderId="27" xfId="0" applyNumberFormat="1" applyFont="1" applyFill="1" applyBorder="1" applyAlignment="1">
      <alignment horizontal="center" vertical="center" wrapText="1"/>
    </xf>
    <xf numFmtId="49" fontId="35" fillId="0" borderId="45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top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0" fontId="12" fillId="0" borderId="40" xfId="0" applyFont="1" applyFill="1" applyBorder="1" applyAlignment="1">
      <alignment horizontal="left" wrapText="1"/>
    </xf>
    <xf numFmtId="0" fontId="12" fillId="0" borderId="41" xfId="0" applyFont="1" applyFill="1" applyBorder="1" applyAlignment="1">
      <alignment horizontal="left" wrapText="1"/>
    </xf>
    <xf numFmtId="0" fontId="42" fillId="0" borderId="27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25" xfId="0" applyFont="1" applyBorder="1" applyAlignment="1">
      <alignment horizontal="left" wrapText="1"/>
    </xf>
    <xf numFmtId="0" fontId="12" fillId="0" borderId="40" xfId="0" applyFont="1" applyBorder="1" applyAlignment="1">
      <alignment horizontal="left" wrapText="1"/>
    </xf>
    <xf numFmtId="0" fontId="12" fillId="0" borderId="41" xfId="0" applyFont="1" applyBorder="1" applyAlignment="1">
      <alignment horizontal="left" wrapText="1"/>
    </xf>
    <xf numFmtId="0" fontId="48" fillId="0" borderId="43" xfId="0" applyFont="1" applyFill="1" applyBorder="1" applyAlignment="1">
      <alignment horizontal="left" vertical="center" wrapText="1"/>
    </xf>
    <xf numFmtId="0" fontId="51" fillId="0" borderId="43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32" fillId="0" borderId="23" xfId="63" applyFont="1" applyFill="1" applyBorder="1" applyAlignment="1">
      <alignment horizontal="center" vertical="top"/>
      <protection/>
    </xf>
    <xf numFmtId="0" fontId="32" fillId="0" borderId="23" xfId="63" applyFont="1" applyFill="1" applyBorder="1" applyAlignment="1">
      <alignment horizontal="center" vertical="top" wrapText="1"/>
      <protection/>
    </xf>
    <xf numFmtId="0" fontId="32" fillId="0" borderId="0" xfId="63" applyFont="1" applyFill="1" applyBorder="1" applyAlignment="1">
      <alignment horizontal="left" vertical="center" wrapText="1"/>
      <protection/>
    </xf>
    <xf numFmtId="0" fontId="32" fillId="0" borderId="0" xfId="63" applyFont="1" applyFill="1" applyBorder="1" applyAlignment="1">
      <alignment horizontal="left" vertical="top" wrapText="1"/>
      <protection/>
    </xf>
    <xf numFmtId="0" fontId="49" fillId="0" borderId="0" xfId="0" applyFont="1" applyFill="1" applyAlignment="1">
      <alignment horizontal="left" wrapText="1"/>
    </xf>
    <xf numFmtId="0" fontId="83" fillId="0" borderId="0" xfId="0" applyFont="1" applyAlignment="1">
      <alignment horizontal="left"/>
    </xf>
    <xf numFmtId="0" fontId="49" fillId="0" borderId="43" xfId="0" applyFont="1" applyFill="1" applyBorder="1" applyAlignment="1">
      <alignment horizontal="left" wrapText="1"/>
    </xf>
    <xf numFmtId="0" fontId="83" fillId="0" borderId="43" xfId="0" applyFont="1" applyBorder="1" applyAlignment="1">
      <alignment horizontal="left"/>
    </xf>
    <xf numFmtId="0" fontId="84" fillId="0" borderId="43" xfId="63" applyFont="1" applyFill="1" applyBorder="1" applyAlignment="1">
      <alignment horizontal="left" wrapText="1"/>
      <protection/>
    </xf>
    <xf numFmtId="0" fontId="85" fillId="0" borderId="43" xfId="0" applyFont="1" applyBorder="1" applyAlignment="1">
      <alignment horizontal="left" wrapText="1"/>
    </xf>
    <xf numFmtId="0" fontId="32" fillId="0" borderId="43" xfId="63" applyFont="1" applyFill="1" applyBorder="1" applyAlignment="1">
      <alignment horizontal="center"/>
      <protection/>
    </xf>
    <xf numFmtId="14" fontId="32" fillId="0" borderId="43" xfId="0" applyNumberFormat="1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Обычный_Шаблон формы №4_2003" xfId="62"/>
    <cellStyle name="Обычный_Шаблон формы №8_200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23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24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39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40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9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0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1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52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3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4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55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56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7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8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59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1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62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3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4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5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6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7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68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9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0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1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72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3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4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5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76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7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78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9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0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1" name="Line 1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2" name="Line 2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3" name="Line 3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84" name="Line 4"/>
        <xdr:cNvSpPr>
          <a:spLocks/>
        </xdr:cNvSpPr>
      </xdr:nvSpPr>
      <xdr:spPr>
        <a:xfrm>
          <a:off x="26879550" y="2751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5" name="Line 5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86" name="Line 6"/>
        <xdr:cNvSpPr>
          <a:spLocks/>
        </xdr:cNvSpPr>
      </xdr:nvSpPr>
      <xdr:spPr>
        <a:xfrm>
          <a:off x="22812375" y="2607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7" name="Line 7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88" name="Line 8"/>
        <xdr:cNvSpPr>
          <a:spLocks/>
        </xdr:cNvSpPr>
      </xdr:nvSpPr>
      <xdr:spPr>
        <a:xfrm>
          <a:off x="22812375" y="2936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89" name="Line 1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0" name="Line 2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1" name="Line 3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92" name="Line 4"/>
        <xdr:cNvSpPr>
          <a:spLocks/>
        </xdr:cNvSpPr>
      </xdr:nvSpPr>
      <xdr:spPr>
        <a:xfrm>
          <a:off x="26879550" y="2606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3" name="Line 5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4" name="Line 6"/>
        <xdr:cNvSpPr>
          <a:spLocks/>
        </xdr:cNvSpPr>
      </xdr:nvSpPr>
      <xdr:spPr>
        <a:xfrm>
          <a:off x="22812375" y="2494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5" name="Line 7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6" name="Line 8"/>
        <xdr:cNvSpPr>
          <a:spLocks/>
        </xdr:cNvSpPr>
      </xdr:nvSpPr>
      <xdr:spPr>
        <a:xfrm>
          <a:off x="22812375" y="2697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7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8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6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0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7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8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9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0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4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5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6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7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8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49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50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7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8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6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7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7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7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7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7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7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88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9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90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1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92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3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94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5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6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7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8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0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1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2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4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5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6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8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09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10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1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2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3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4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6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7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18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9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0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1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2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3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24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205990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7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8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6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6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6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8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5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6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7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88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89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90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1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2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3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4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6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8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3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4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5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16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7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8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9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0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1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2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24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5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6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3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3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34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5" name="Line 1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6" name="Line 2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7" name="Line 3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38" name="Line 4"/>
        <xdr:cNvSpPr>
          <a:spLocks/>
        </xdr:cNvSpPr>
      </xdr:nvSpPr>
      <xdr:spPr>
        <a:xfrm>
          <a:off x="28575000" y="2468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9" name="Line 5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40" name="Line 6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1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2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3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4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6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7" name="Line 7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48" name="Line 8"/>
        <xdr:cNvSpPr>
          <a:spLocks/>
        </xdr:cNvSpPr>
      </xdr:nvSpPr>
      <xdr:spPr>
        <a:xfrm>
          <a:off x="22059900" y="2427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7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58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59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0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2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3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4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5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66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0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2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5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6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5" name="Line 1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6" name="Line 2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7" name="Line 3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8" name="Line 4"/>
        <xdr:cNvSpPr>
          <a:spLocks/>
        </xdr:cNvSpPr>
      </xdr:nvSpPr>
      <xdr:spPr>
        <a:xfrm>
          <a:off x="28575000" y="2251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89" name="Line 5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90" name="Line 6"/>
        <xdr:cNvSpPr>
          <a:spLocks/>
        </xdr:cNvSpPr>
      </xdr:nvSpPr>
      <xdr:spPr>
        <a:xfrm>
          <a:off x="22059900" y="2125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1" name="Line 7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92" name="Line 8"/>
        <xdr:cNvSpPr>
          <a:spLocks/>
        </xdr:cNvSpPr>
      </xdr:nvSpPr>
      <xdr:spPr>
        <a:xfrm>
          <a:off x="22059900" y="232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3" name="Line 2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94" name="Line 4"/>
        <xdr:cNvSpPr>
          <a:spLocks/>
        </xdr:cNvSpPr>
      </xdr:nvSpPr>
      <xdr:spPr>
        <a:xfrm>
          <a:off x="28575000" y="2426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2059900" y="2469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28575000" y="2376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2059900" y="2252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2059900" y="2377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Q39"/>
  <sheetViews>
    <sheetView showGridLines="0" zoomScale="80" zoomScaleNormal="80" zoomScaleSheetLayoutView="100" zoomScalePageLayoutView="0" workbookViewId="0" topLeftCell="A1">
      <selection activeCell="D39" sqref="D39:K39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10.710937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7" width="11.28125" style="1" customWidth="1"/>
    <col min="18" max="16384" width="9.140625" style="1" customWidth="1"/>
  </cols>
  <sheetData>
    <row r="1" spans="1:17" ht="16.5" thickBot="1">
      <c r="A1" s="26" t="str">
        <f>"f4s-"&amp;VLOOKUP(G6,Коды_отчетных_периодов,2,FALSE)&amp;"-"&amp;I6&amp;"-"&amp;VLOOKUP(D30,Коды_судов,2,FALSE)</f>
        <v>f4s-Y-2022-73OS0000</v>
      </c>
      <c r="B1" s="2"/>
      <c r="N1" s="39"/>
      <c r="O1" s="39"/>
      <c r="P1" s="65"/>
      <c r="Q1" s="65">
        <v>44749</v>
      </c>
    </row>
    <row r="2" spans="4:13" ht="13.5" customHeight="1" thickBot="1">
      <c r="D2" s="200" t="s">
        <v>193</v>
      </c>
      <c r="E2" s="201"/>
      <c r="F2" s="201"/>
      <c r="G2" s="201"/>
      <c r="H2" s="201"/>
      <c r="I2" s="201"/>
      <c r="J2" s="201"/>
      <c r="K2" s="201"/>
      <c r="L2" s="202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03" t="s">
        <v>308</v>
      </c>
      <c r="E4" s="204"/>
      <c r="F4" s="204"/>
      <c r="G4" s="204"/>
      <c r="H4" s="204"/>
      <c r="I4" s="204"/>
      <c r="J4" s="204"/>
      <c r="K4" s="204"/>
      <c r="L4" s="205"/>
      <c r="M4" s="3"/>
    </row>
    <row r="5" spans="2:13" ht="57" customHeight="1">
      <c r="B5" s="21"/>
      <c r="D5" s="206"/>
      <c r="E5" s="207"/>
      <c r="F5" s="207"/>
      <c r="G5" s="207"/>
      <c r="H5" s="207"/>
      <c r="I5" s="207"/>
      <c r="J5" s="207"/>
      <c r="K5" s="207"/>
      <c r="L5" s="208"/>
      <c r="M5" s="3"/>
    </row>
    <row r="6" spans="4:14" ht="18" customHeight="1" thickBot="1">
      <c r="D6" s="6"/>
      <c r="E6" s="7"/>
      <c r="F6" s="36" t="s">
        <v>194</v>
      </c>
      <c r="G6" s="69">
        <v>12</v>
      </c>
      <c r="H6" s="37" t="s">
        <v>195</v>
      </c>
      <c r="I6" s="69">
        <v>2022</v>
      </c>
      <c r="J6" s="38" t="s">
        <v>196</v>
      </c>
      <c r="K6" s="7"/>
      <c r="L6" s="8"/>
      <c r="M6" s="213" t="str">
        <f>IF(COUNTIF('ФЛК (обязательный)'!A2:A303,"Неверно!")&gt;0,"Ошибки ФЛК!"," ")</f>
        <v> </v>
      </c>
      <c r="N6" s="214"/>
    </row>
    <row r="7" spans="1:14" ht="12.75">
      <c r="A7" s="22"/>
      <c r="E7" s="3"/>
      <c r="F7" s="3"/>
      <c r="G7" s="3"/>
      <c r="H7" s="3"/>
      <c r="I7" s="3"/>
      <c r="J7" s="3"/>
      <c r="K7" s="3"/>
      <c r="L7" s="3"/>
      <c r="M7" s="215" t="str">
        <f>IF((COUNTIF('ФЛК (информационный)'!G2:G165,"Внести подтверждение к нарушенному информационному ФЛК")&gt;0),"Ошибки инф. ФЛК!"," ")</f>
        <v> </v>
      </c>
      <c r="N7" s="215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29" customFormat="1" ht="19.5" customHeight="1" thickBot="1">
      <c r="A9" s="209" t="s">
        <v>197</v>
      </c>
      <c r="B9" s="209"/>
      <c r="C9" s="209"/>
      <c r="D9" s="209" t="s">
        <v>198</v>
      </c>
      <c r="E9" s="209"/>
      <c r="F9" s="209"/>
      <c r="G9" s="209" t="s">
        <v>199</v>
      </c>
      <c r="H9" s="209"/>
      <c r="I9" s="28"/>
      <c r="K9" s="210" t="s">
        <v>163</v>
      </c>
      <c r="L9" s="211"/>
      <c r="M9" s="211"/>
      <c r="N9" s="212"/>
      <c r="O9" s="30"/>
    </row>
    <row r="10" spans="1:14" s="29" customFormat="1" ht="15" customHeight="1" thickBot="1">
      <c r="A10" s="195" t="s">
        <v>200</v>
      </c>
      <c r="B10" s="195"/>
      <c r="C10" s="195"/>
      <c r="D10" s="195"/>
      <c r="E10" s="195"/>
      <c r="F10" s="195"/>
      <c r="G10" s="195"/>
      <c r="H10" s="195"/>
      <c r="I10" s="31"/>
      <c r="K10" s="179" t="s">
        <v>201</v>
      </c>
      <c r="L10" s="180"/>
      <c r="M10" s="180"/>
      <c r="N10" s="181"/>
    </row>
    <row r="11" spans="1:14" s="29" customFormat="1" ht="19.5" customHeight="1" thickBot="1">
      <c r="A11" s="199" t="s">
        <v>203</v>
      </c>
      <c r="B11" s="178"/>
      <c r="C11" s="177"/>
      <c r="D11" s="182" t="s">
        <v>263</v>
      </c>
      <c r="E11" s="182"/>
      <c r="F11" s="183"/>
      <c r="G11" s="233" t="s">
        <v>230</v>
      </c>
      <c r="H11" s="183"/>
      <c r="I11" s="31"/>
      <c r="K11" s="186" t="s">
        <v>153</v>
      </c>
      <c r="L11" s="187"/>
      <c r="M11" s="187"/>
      <c r="N11" s="188"/>
    </row>
    <row r="12" spans="1:14" s="29" customFormat="1" ht="19.5" customHeight="1" thickBot="1">
      <c r="A12" s="199" t="s">
        <v>202</v>
      </c>
      <c r="B12" s="178"/>
      <c r="C12" s="177"/>
      <c r="D12" s="184"/>
      <c r="E12" s="184"/>
      <c r="F12" s="185"/>
      <c r="G12" s="234"/>
      <c r="H12" s="185"/>
      <c r="I12" s="31"/>
      <c r="K12" s="189"/>
      <c r="L12" s="190"/>
      <c r="M12" s="190"/>
      <c r="N12" s="191"/>
    </row>
    <row r="13" spans="1:14" s="29" customFormat="1" ht="19.5" customHeight="1" thickBot="1">
      <c r="A13" s="199" t="s">
        <v>179</v>
      </c>
      <c r="B13" s="178"/>
      <c r="C13" s="177"/>
      <c r="D13" s="196" t="s">
        <v>180</v>
      </c>
      <c r="E13" s="197"/>
      <c r="F13" s="198"/>
      <c r="G13" s="235"/>
      <c r="H13" s="236"/>
      <c r="I13" s="31"/>
      <c r="K13" s="189"/>
      <c r="L13" s="190"/>
      <c r="M13" s="190"/>
      <c r="N13" s="191"/>
    </row>
    <row r="14" spans="1:14" s="29" customFormat="1" ht="19.5" customHeight="1" thickBot="1">
      <c r="A14" s="195" t="s">
        <v>250</v>
      </c>
      <c r="B14" s="195"/>
      <c r="C14" s="195"/>
      <c r="D14" s="233" t="s">
        <v>204</v>
      </c>
      <c r="E14" s="182"/>
      <c r="F14" s="183"/>
      <c r="G14" s="233" t="s">
        <v>230</v>
      </c>
      <c r="H14" s="183"/>
      <c r="I14" s="31"/>
      <c r="K14" s="189"/>
      <c r="L14" s="190"/>
      <c r="M14" s="190"/>
      <c r="N14" s="191"/>
    </row>
    <row r="15" spans="1:14" s="29" customFormat="1" ht="19.5" customHeight="1" thickBot="1">
      <c r="A15" s="199" t="s">
        <v>181</v>
      </c>
      <c r="B15" s="178"/>
      <c r="C15" s="177"/>
      <c r="D15" s="234"/>
      <c r="E15" s="184"/>
      <c r="F15" s="185"/>
      <c r="G15" s="234"/>
      <c r="H15" s="185"/>
      <c r="I15" s="31"/>
      <c r="K15" s="192"/>
      <c r="L15" s="193"/>
      <c r="M15" s="193"/>
      <c r="N15" s="194"/>
    </row>
    <row r="16" spans="1:14" s="29" customFormat="1" ht="18" customHeight="1" thickBot="1">
      <c r="A16" s="199" t="s">
        <v>313</v>
      </c>
      <c r="B16" s="178"/>
      <c r="C16" s="177"/>
      <c r="D16" s="234"/>
      <c r="E16" s="184"/>
      <c r="F16" s="185"/>
      <c r="G16" s="234"/>
      <c r="H16" s="185"/>
      <c r="I16" s="31"/>
      <c r="K16" s="127"/>
      <c r="L16" s="127"/>
      <c r="M16" s="127"/>
      <c r="N16" s="127"/>
    </row>
    <row r="17" spans="1:14" s="29" customFormat="1" ht="19.5" customHeight="1" thickBot="1">
      <c r="A17" s="199" t="s">
        <v>314</v>
      </c>
      <c r="B17" s="178"/>
      <c r="C17" s="177"/>
      <c r="D17" s="234"/>
      <c r="E17" s="184"/>
      <c r="F17" s="185"/>
      <c r="G17" s="234"/>
      <c r="H17" s="185"/>
      <c r="I17" s="31"/>
      <c r="K17" s="127"/>
      <c r="L17" s="127"/>
      <c r="M17" s="127"/>
      <c r="N17" s="127"/>
    </row>
    <row r="18" spans="1:14" s="29" customFormat="1" ht="24" customHeight="1" thickBot="1">
      <c r="A18" s="199" t="s">
        <v>315</v>
      </c>
      <c r="B18" s="178"/>
      <c r="C18" s="177"/>
      <c r="D18" s="234"/>
      <c r="E18" s="184"/>
      <c r="F18" s="185"/>
      <c r="G18" s="234"/>
      <c r="H18" s="185"/>
      <c r="I18" s="31"/>
      <c r="K18" s="127"/>
      <c r="L18" s="127"/>
      <c r="M18" s="127"/>
      <c r="N18" s="127"/>
    </row>
    <row r="19" spans="1:14" s="29" customFormat="1" ht="19.5" customHeight="1" thickBot="1">
      <c r="A19" s="199" t="s">
        <v>316</v>
      </c>
      <c r="B19" s="178"/>
      <c r="C19" s="177"/>
      <c r="D19" s="234"/>
      <c r="E19" s="184"/>
      <c r="F19" s="185"/>
      <c r="G19" s="234"/>
      <c r="H19" s="185"/>
      <c r="I19" s="31"/>
      <c r="K19" s="127"/>
      <c r="L19" s="127"/>
      <c r="M19" s="127"/>
      <c r="N19" s="127"/>
    </row>
    <row r="20" spans="1:14" s="29" customFormat="1" ht="19.5" customHeight="1" thickBot="1">
      <c r="A20" s="199" t="s">
        <v>160</v>
      </c>
      <c r="B20" s="178"/>
      <c r="C20" s="177"/>
      <c r="D20" s="237"/>
      <c r="E20" s="235"/>
      <c r="F20" s="236"/>
      <c r="G20" s="237"/>
      <c r="H20" s="236"/>
      <c r="I20" s="66"/>
      <c r="J20" s="67"/>
      <c r="K20" s="67"/>
      <c r="L20" s="67"/>
      <c r="M20" s="67"/>
      <c r="N20" s="67"/>
    </row>
    <row r="21" spans="1:14" s="29" customFormat="1" ht="14.25" customHeight="1" thickBot="1">
      <c r="A21" s="195" t="s">
        <v>205</v>
      </c>
      <c r="B21" s="195"/>
      <c r="C21" s="195"/>
      <c r="D21" s="195"/>
      <c r="E21" s="195"/>
      <c r="F21" s="195"/>
      <c r="G21" s="195"/>
      <c r="H21" s="195"/>
      <c r="I21" s="68"/>
      <c r="J21" s="67"/>
      <c r="K21" s="67"/>
      <c r="L21" s="67"/>
      <c r="M21" s="67"/>
      <c r="N21" s="67"/>
    </row>
    <row r="22" spans="1:14" s="29" customFormat="1" ht="19.5" customHeight="1" thickBot="1">
      <c r="A22" s="233" t="s">
        <v>264</v>
      </c>
      <c r="B22" s="182"/>
      <c r="C22" s="183"/>
      <c r="D22" s="195" t="s">
        <v>206</v>
      </c>
      <c r="E22" s="195"/>
      <c r="F22" s="195"/>
      <c r="G22" s="195" t="s">
        <v>231</v>
      </c>
      <c r="H22" s="195"/>
      <c r="I22" s="68"/>
      <c r="J22" s="67"/>
      <c r="K22" s="67"/>
      <c r="L22" s="67"/>
      <c r="M22" s="67"/>
      <c r="N22" s="67"/>
    </row>
    <row r="23" spans="1:14" s="29" customFormat="1" ht="0.75" customHeight="1" thickBot="1">
      <c r="A23" s="234"/>
      <c r="B23" s="184"/>
      <c r="C23" s="185"/>
      <c r="D23" s="195"/>
      <c r="E23" s="195"/>
      <c r="F23" s="195"/>
      <c r="G23" s="195"/>
      <c r="H23" s="195"/>
      <c r="I23" s="68"/>
      <c r="J23" s="67"/>
      <c r="K23" s="67"/>
      <c r="L23" s="67"/>
      <c r="M23" s="67"/>
      <c r="N23" s="67"/>
    </row>
    <row r="24" spans="1:14" s="29" customFormat="1" ht="9" customHeight="1" thickBot="1">
      <c r="A24" s="234"/>
      <c r="B24" s="184"/>
      <c r="C24" s="185"/>
      <c r="D24" s="195"/>
      <c r="E24" s="195"/>
      <c r="F24" s="195"/>
      <c r="G24" s="195"/>
      <c r="H24" s="195"/>
      <c r="I24" s="68"/>
      <c r="J24" s="67"/>
      <c r="K24" s="67"/>
      <c r="L24" s="67"/>
      <c r="M24" s="67"/>
      <c r="N24" s="67"/>
    </row>
    <row r="25" spans="1:14" s="29" customFormat="1" ht="19.5" customHeight="1" thickBot="1">
      <c r="A25" s="199" t="s">
        <v>181</v>
      </c>
      <c r="B25" s="178"/>
      <c r="C25" s="177"/>
      <c r="D25" s="195"/>
      <c r="E25" s="195"/>
      <c r="F25" s="195"/>
      <c r="G25" s="195"/>
      <c r="H25" s="195"/>
      <c r="I25" s="68"/>
      <c r="J25" s="67"/>
      <c r="K25" s="67"/>
      <c r="L25" s="67"/>
      <c r="M25" s="67"/>
      <c r="N25" s="67"/>
    </row>
    <row r="26" spans="1:14" s="29" customFormat="1" ht="19.5" customHeight="1" thickBot="1">
      <c r="A26" s="195" t="s">
        <v>207</v>
      </c>
      <c r="B26" s="195"/>
      <c r="C26" s="195"/>
      <c r="D26" s="199" t="s">
        <v>208</v>
      </c>
      <c r="E26" s="178"/>
      <c r="F26" s="177"/>
      <c r="G26" s="199" t="s">
        <v>232</v>
      </c>
      <c r="H26" s="177"/>
      <c r="I26" s="68"/>
      <c r="J26" s="67"/>
      <c r="K26" s="67"/>
      <c r="L26" s="67"/>
      <c r="M26" s="67"/>
      <c r="N26" s="67"/>
    </row>
    <row r="27" spans="1:14" s="29" customFormat="1" ht="19.5" customHeight="1" thickBot="1">
      <c r="A27" s="195"/>
      <c r="B27" s="195"/>
      <c r="C27" s="195"/>
      <c r="D27" s="199" t="s">
        <v>182</v>
      </c>
      <c r="E27" s="178"/>
      <c r="F27" s="177"/>
      <c r="G27" s="199" t="s">
        <v>233</v>
      </c>
      <c r="H27" s="177"/>
      <c r="I27" s="68"/>
      <c r="J27" s="67"/>
      <c r="K27" s="67"/>
      <c r="L27" s="67"/>
      <c r="M27" s="67"/>
      <c r="N27" s="67"/>
    </row>
    <row r="28" spans="1:14" s="29" customFormat="1" ht="7.5" customHeight="1" thickBot="1">
      <c r="A28" s="195"/>
      <c r="B28" s="195"/>
      <c r="C28" s="195"/>
      <c r="D28" s="199"/>
      <c r="E28" s="178"/>
      <c r="F28" s="177"/>
      <c r="G28" s="199"/>
      <c r="H28" s="177"/>
      <c r="I28" s="68"/>
      <c r="J28" s="67"/>
      <c r="K28" s="67"/>
      <c r="L28" s="67"/>
      <c r="M28" s="67"/>
      <c r="N28" s="67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238" t="s">
        <v>234</v>
      </c>
      <c r="B30" s="239"/>
      <c r="C30" s="240"/>
      <c r="D30" s="243" t="s">
        <v>494</v>
      </c>
      <c r="E30" s="244"/>
      <c r="F30" s="244"/>
      <c r="G30" s="244"/>
      <c r="H30" s="244"/>
      <c r="I30" s="244"/>
      <c r="J30" s="244"/>
      <c r="K30" s="245"/>
      <c r="M30" s="5"/>
    </row>
    <row r="31" spans="1:11" ht="13.5" thickBot="1">
      <c r="A31" s="221" t="s">
        <v>211</v>
      </c>
      <c r="B31" s="222"/>
      <c r="C31" s="223"/>
      <c r="D31" s="219" t="s">
        <v>155</v>
      </c>
      <c r="E31" s="219"/>
      <c r="F31" s="219"/>
      <c r="G31" s="219"/>
      <c r="H31" s="219"/>
      <c r="I31" s="219"/>
      <c r="J31" s="219"/>
      <c r="K31" s="220"/>
    </row>
    <row r="32" spans="1:11" ht="13.5" thickBot="1">
      <c r="A32" s="12"/>
      <c r="B32" s="13"/>
      <c r="C32" s="13"/>
      <c r="D32" s="241"/>
      <c r="E32" s="241"/>
      <c r="F32" s="241"/>
      <c r="G32" s="241"/>
      <c r="H32" s="241"/>
      <c r="I32" s="241"/>
      <c r="J32" s="241"/>
      <c r="K32" s="242"/>
    </row>
    <row r="33" spans="1:11" ht="13.5" thickBot="1">
      <c r="A33" s="224" t="s">
        <v>209</v>
      </c>
      <c r="B33" s="225"/>
      <c r="C33" s="225"/>
      <c r="D33" s="225"/>
      <c r="E33" s="226"/>
      <c r="F33" s="224" t="s">
        <v>210</v>
      </c>
      <c r="G33" s="225"/>
      <c r="H33" s="225"/>
      <c r="I33" s="225"/>
      <c r="J33" s="225"/>
      <c r="K33" s="226"/>
    </row>
    <row r="34" spans="1:11" ht="13.5" thickBot="1">
      <c r="A34" s="216">
        <v>1</v>
      </c>
      <c r="B34" s="217"/>
      <c r="C34" s="217"/>
      <c r="D34" s="217"/>
      <c r="E34" s="218"/>
      <c r="F34" s="216">
        <v>2</v>
      </c>
      <c r="G34" s="217"/>
      <c r="H34" s="217"/>
      <c r="I34" s="217"/>
      <c r="J34" s="217"/>
      <c r="K34" s="218"/>
    </row>
    <row r="35" spans="1:11" ht="13.5" thickBot="1">
      <c r="A35" s="229"/>
      <c r="B35" s="229"/>
      <c r="C35" s="229"/>
      <c r="D35" s="229"/>
      <c r="E35" s="229"/>
      <c r="F35" s="229"/>
      <c r="G35" s="229"/>
      <c r="H35" s="224"/>
      <c r="I35" s="225"/>
      <c r="J35" s="225"/>
      <c r="K35" s="226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221" t="s">
        <v>164</v>
      </c>
      <c r="B37" s="222"/>
      <c r="C37" s="223"/>
      <c r="D37" s="230" t="s">
        <v>207</v>
      </c>
      <c r="E37" s="231"/>
      <c r="F37" s="231"/>
      <c r="G37" s="231"/>
      <c r="H37" s="231"/>
      <c r="I37" s="231"/>
      <c r="J37" s="231"/>
      <c r="K37" s="232"/>
    </row>
    <row r="38" spans="1:14" ht="13.5" thickBot="1">
      <c r="A38" s="34"/>
      <c r="B38" s="35"/>
      <c r="C38" s="35"/>
      <c r="D38" s="32"/>
      <c r="E38" s="32"/>
      <c r="F38" s="32"/>
      <c r="G38" s="32"/>
      <c r="H38" s="32"/>
      <c r="I38" s="32"/>
      <c r="J38" s="32"/>
      <c r="K38" s="33"/>
      <c r="L38" s="1" t="s">
        <v>317</v>
      </c>
      <c r="M38" s="10"/>
      <c r="N38" s="62">
        <f ca="1">TODAY()</f>
        <v>44938</v>
      </c>
    </row>
    <row r="39" spans="1:14" ht="16.5" thickBot="1">
      <c r="A39" s="221" t="s">
        <v>211</v>
      </c>
      <c r="B39" s="227"/>
      <c r="C39" s="228"/>
      <c r="D39" s="230" t="s">
        <v>156</v>
      </c>
      <c r="E39" s="231"/>
      <c r="F39" s="231"/>
      <c r="G39" s="231"/>
      <c r="H39" s="231"/>
      <c r="I39" s="231"/>
      <c r="J39" s="231"/>
      <c r="K39" s="232"/>
      <c r="L39" s="1" t="s">
        <v>318</v>
      </c>
      <c r="N39" s="63" t="str">
        <f>IF(D30=0," ",VLOOKUP(D30,Коды_судов,2,0))&amp;IF(D30=0,"","s")</f>
        <v>73OS0000s</v>
      </c>
    </row>
  </sheetData>
  <sheetProtection autoFilter="0"/>
  <mergeCells count="55">
    <mergeCell ref="D32:K32"/>
    <mergeCell ref="D30:K30"/>
    <mergeCell ref="A22:C24"/>
    <mergeCell ref="D22:F25"/>
    <mergeCell ref="G22:H25"/>
    <mergeCell ref="A25:C25"/>
    <mergeCell ref="D27:F28"/>
    <mergeCell ref="A30:C30"/>
    <mergeCell ref="G21:H21"/>
    <mergeCell ref="A21:F21"/>
    <mergeCell ref="A16:C16"/>
    <mergeCell ref="A17:C17"/>
    <mergeCell ref="A15:C15"/>
    <mergeCell ref="G14:H20"/>
    <mergeCell ref="A14:C14"/>
    <mergeCell ref="D14:F20"/>
    <mergeCell ref="A20:C20"/>
    <mergeCell ref="A18:C18"/>
    <mergeCell ref="A19:C19"/>
    <mergeCell ref="A39:C39"/>
    <mergeCell ref="A35:C35"/>
    <mergeCell ref="D35:E35"/>
    <mergeCell ref="D37:K37"/>
    <mergeCell ref="D39:K39"/>
    <mergeCell ref="H35:K35"/>
    <mergeCell ref="F35:G35"/>
    <mergeCell ref="A37:C37"/>
    <mergeCell ref="A34:E34"/>
    <mergeCell ref="F34:K34"/>
    <mergeCell ref="A26:C28"/>
    <mergeCell ref="D26:F26"/>
    <mergeCell ref="G26:H26"/>
    <mergeCell ref="D31:K31"/>
    <mergeCell ref="A31:C31"/>
    <mergeCell ref="G27:H28"/>
    <mergeCell ref="A33:E33"/>
    <mergeCell ref="F33:K33"/>
    <mergeCell ref="D2:L2"/>
    <mergeCell ref="D4:L5"/>
    <mergeCell ref="A9:C9"/>
    <mergeCell ref="D9:F9"/>
    <mergeCell ref="G9:H9"/>
    <mergeCell ref="K9:N9"/>
    <mergeCell ref="M6:N6"/>
    <mergeCell ref="M7:N7"/>
    <mergeCell ref="K10:N10"/>
    <mergeCell ref="D11:F12"/>
    <mergeCell ref="K11:N15"/>
    <mergeCell ref="A10:F10"/>
    <mergeCell ref="G10:H10"/>
    <mergeCell ref="D13:F13"/>
    <mergeCell ref="A11:C11"/>
    <mergeCell ref="A12:C12"/>
    <mergeCell ref="A13:C13"/>
    <mergeCell ref="G11:H1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68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view="pageBreakPreview" zoomScale="50" zoomScaleNormal="30" zoomScaleSheetLayoutView="50" zoomScalePageLayoutView="0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9" sqref="E9"/>
    </sheetView>
  </sheetViews>
  <sheetFormatPr defaultColWidth="9.140625" defaultRowHeight="12.75"/>
  <cols>
    <col min="1" max="1" width="26.7109375" style="42" customWidth="1"/>
    <col min="2" max="2" width="101.7109375" style="44" customWidth="1"/>
    <col min="3" max="3" width="10.140625" style="44" customWidth="1"/>
    <col min="4" max="4" width="27.7109375" style="42" customWidth="1"/>
    <col min="5" max="5" width="26.7109375" style="42" customWidth="1"/>
    <col min="6" max="8" width="16.7109375" style="42" customWidth="1"/>
    <col min="9" max="9" width="15.7109375" style="42" customWidth="1"/>
    <col min="10" max="10" width="20.8515625" style="42" customWidth="1"/>
    <col min="11" max="11" width="27.28125" style="42" customWidth="1"/>
    <col min="12" max="12" width="25.00390625" style="42" customWidth="1"/>
    <col min="13" max="14" width="25.7109375" style="42" customWidth="1"/>
    <col min="15" max="15" width="21.7109375" style="42" customWidth="1"/>
    <col min="16" max="16" width="16.7109375" style="42" customWidth="1"/>
    <col min="17" max="17" width="23.7109375" style="42" customWidth="1"/>
    <col min="18" max="18" width="35.421875" style="42" customWidth="1"/>
    <col min="19" max="16384" width="9.140625" style="42" customWidth="1"/>
  </cols>
  <sheetData>
    <row r="1" s="40" customFormat="1" ht="12.75"/>
    <row r="2" spans="1:13" s="40" customFormat="1" ht="20.25" customHeight="1">
      <c r="A2" s="246" t="s">
        <v>216</v>
      </c>
      <c r="B2" s="247"/>
      <c r="C2" s="248" t="str">
        <f>IF('Титул ф.4'!D30=0," ",'Титул ф.4'!D30)</f>
        <v>Ульяновский областной суд </v>
      </c>
      <c r="D2" s="249"/>
      <c r="E2" s="249"/>
      <c r="F2" s="249"/>
      <c r="G2" s="249"/>
      <c r="H2" s="249"/>
      <c r="I2" s="249"/>
      <c r="J2" s="249"/>
      <c r="K2" s="249"/>
      <c r="L2" s="249"/>
      <c r="M2" s="250"/>
    </row>
    <row r="3" spans="1:18" s="40" customFormat="1" ht="31.5" customHeight="1">
      <c r="A3" s="76"/>
      <c r="B3" s="76"/>
      <c r="C3" s="77"/>
      <c r="D3" s="78"/>
      <c r="E3" s="78"/>
      <c r="F3" s="78"/>
      <c r="G3" s="78"/>
      <c r="J3" s="79"/>
      <c r="K3" s="79"/>
      <c r="L3" s="251" t="s">
        <v>217</v>
      </c>
      <c r="M3" s="252"/>
      <c r="N3" s="253" t="s">
        <v>45</v>
      </c>
      <c r="O3" s="254"/>
      <c r="R3" s="126" t="s">
        <v>309</v>
      </c>
    </row>
    <row r="4" spans="1:15" s="40" customFormat="1" ht="36" customHeight="1">
      <c r="A4" s="268" t="s">
        <v>255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9" t="s">
        <v>218</v>
      </c>
      <c r="M4" s="270"/>
      <c r="N4" s="253"/>
      <c r="O4" s="254"/>
    </row>
    <row r="5" spans="1:18" ht="49.5" customHeight="1">
      <c r="A5" s="255" t="s">
        <v>319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</row>
    <row r="6" spans="1:18" s="41" customFormat="1" ht="36" customHeight="1">
      <c r="A6" s="273" t="s">
        <v>219</v>
      </c>
      <c r="B6" s="274"/>
      <c r="C6" s="277" t="s">
        <v>220</v>
      </c>
      <c r="D6" s="256" t="s">
        <v>267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</row>
    <row r="7" spans="1:18" s="41" customFormat="1" ht="244.5" customHeight="1">
      <c r="A7" s="275"/>
      <c r="B7" s="276"/>
      <c r="C7" s="278"/>
      <c r="D7" s="71" t="s">
        <v>268</v>
      </c>
      <c r="E7" s="71" t="s">
        <v>88</v>
      </c>
      <c r="F7" s="71" t="s">
        <v>269</v>
      </c>
      <c r="G7" s="71" t="s">
        <v>185</v>
      </c>
      <c r="H7" s="71" t="s">
        <v>270</v>
      </c>
      <c r="I7" s="71" t="s">
        <v>271</v>
      </c>
      <c r="J7" s="71" t="s">
        <v>235</v>
      </c>
      <c r="K7" s="129" t="s">
        <v>320</v>
      </c>
      <c r="L7" s="71" t="s">
        <v>89</v>
      </c>
      <c r="M7" s="71" t="s">
        <v>272</v>
      </c>
      <c r="N7" s="71" t="s">
        <v>82</v>
      </c>
      <c r="O7" s="71" t="s">
        <v>186</v>
      </c>
      <c r="P7" s="71" t="s">
        <v>273</v>
      </c>
      <c r="Q7" s="71" t="s">
        <v>274</v>
      </c>
      <c r="R7" s="129" t="s">
        <v>92</v>
      </c>
    </row>
    <row r="8" spans="1:18" s="72" customFormat="1" ht="18.75" customHeight="1">
      <c r="A8" s="259" t="s">
        <v>221</v>
      </c>
      <c r="B8" s="260"/>
      <c r="C8" s="154"/>
      <c r="D8" s="155">
        <v>1</v>
      </c>
      <c r="E8" s="155">
        <v>2</v>
      </c>
      <c r="F8" s="155">
        <v>3</v>
      </c>
      <c r="G8" s="155">
        <v>4</v>
      </c>
      <c r="H8" s="155">
        <v>5</v>
      </c>
      <c r="I8" s="155">
        <v>6</v>
      </c>
      <c r="J8" s="155">
        <v>7</v>
      </c>
      <c r="K8" s="155">
        <v>8</v>
      </c>
      <c r="L8" s="155">
        <v>9</v>
      </c>
      <c r="M8" s="155">
        <v>10</v>
      </c>
      <c r="N8" s="155">
        <v>11</v>
      </c>
      <c r="O8" s="155">
        <v>12</v>
      </c>
      <c r="P8" s="155">
        <v>13</v>
      </c>
      <c r="Q8" s="155">
        <v>14</v>
      </c>
      <c r="R8" s="155">
        <v>15</v>
      </c>
    </row>
    <row r="9" spans="1:18" s="41" customFormat="1" ht="93" customHeight="1">
      <c r="A9" s="257" t="s">
        <v>275</v>
      </c>
      <c r="B9" s="258"/>
      <c r="C9" s="156">
        <v>1</v>
      </c>
      <c r="D9" s="151"/>
      <c r="E9" s="151"/>
      <c r="F9" s="151"/>
      <c r="G9" s="151"/>
      <c r="H9" s="151"/>
      <c r="I9" s="151"/>
      <c r="J9" s="162"/>
      <c r="K9" s="151"/>
      <c r="L9" s="151"/>
      <c r="M9" s="151"/>
      <c r="N9" s="151"/>
      <c r="O9" s="151"/>
      <c r="P9" s="151"/>
      <c r="Q9" s="151"/>
      <c r="R9" s="162"/>
    </row>
    <row r="10" spans="1:18" s="41" customFormat="1" ht="33" customHeight="1">
      <c r="A10" s="261" t="s">
        <v>90</v>
      </c>
      <c r="B10" s="73" t="s">
        <v>276</v>
      </c>
      <c r="C10" s="156">
        <v>2</v>
      </c>
      <c r="D10" s="151"/>
      <c r="E10" s="151"/>
      <c r="F10" s="151"/>
      <c r="G10" s="151"/>
      <c r="H10" s="151"/>
      <c r="I10" s="151"/>
      <c r="J10" s="162"/>
      <c r="K10" s="151"/>
      <c r="L10" s="151"/>
      <c r="M10" s="151"/>
      <c r="N10" s="151"/>
      <c r="O10" s="151"/>
      <c r="P10" s="151"/>
      <c r="Q10" s="151"/>
      <c r="R10" s="162"/>
    </row>
    <row r="11" spans="1:18" ht="30" customHeight="1">
      <c r="A11" s="262"/>
      <c r="B11" s="73" t="s">
        <v>277</v>
      </c>
      <c r="C11" s="156">
        <v>3</v>
      </c>
      <c r="D11" s="151"/>
      <c r="E11" s="151"/>
      <c r="F11" s="151"/>
      <c r="G11" s="151"/>
      <c r="H11" s="151"/>
      <c r="I11" s="151"/>
      <c r="J11" s="162"/>
      <c r="K11" s="151"/>
      <c r="L11" s="151"/>
      <c r="M11" s="151"/>
      <c r="N11" s="151"/>
      <c r="O11" s="151"/>
      <c r="P11" s="151"/>
      <c r="Q11" s="151"/>
      <c r="R11" s="162"/>
    </row>
    <row r="12" spans="1:18" ht="39" customHeight="1">
      <c r="A12" s="262"/>
      <c r="B12" s="73" t="s">
        <v>278</v>
      </c>
      <c r="C12" s="156">
        <v>4</v>
      </c>
      <c r="D12" s="151"/>
      <c r="E12" s="151"/>
      <c r="F12" s="151"/>
      <c r="G12" s="151"/>
      <c r="H12" s="151"/>
      <c r="I12" s="151"/>
      <c r="J12" s="162"/>
      <c r="K12" s="151"/>
      <c r="L12" s="151"/>
      <c r="M12" s="151"/>
      <c r="N12" s="151"/>
      <c r="O12" s="151"/>
      <c r="P12" s="151"/>
      <c r="Q12" s="151"/>
      <c r="R12" s="162"/>
    </row>
    <row r="13" spans="1:18" ht="36" customHeight="1">
      <c r="A13" s="262"/>
      <c r="B13" s="73" t="s">
        <v>279</v>
      </c>
      <c r="C13" s="156">
        <v>5</v>
      </c>
      <c r="D13" s="151"/>
      <c r="E13" s="151"/>
      <c r="F13" s="151"/>
      <c r="G13" s="151"/>
      <c r="H13" s="151"/>
      <c r="I13" s="151"/>
      <c r="J13" s="162"/>
      <c r="K13" s="151"/>
      <c r="L13" s="151"/>
      <c r="M13" s="151"/>
      <c r="N13" s="151"/>
      <c r="O13" s="151"/>
      <c r="P13" s="151"/>
      <c r="Q13" s="151"/>
      <c r="R13" s="162"/>
    </row>
    <row r="14" spans="1:18" ht="37.5" customHeight="1">
      <c r="A14" s="262"/>
      <c r="B14" s="73" t="s">
        <v>280</v>
      </c>
      <c r="C14" s="156">
        <v>6</v>
      </c>
      <c r="D14" s="151"/>
      <c r="E14" s="151"/>
      <c r="F14" s="151"/>
      <c r="G14" s="151"/>
      <c r="H14" s="151"/>
      <c r="I14" s="151"/>
      <c r="J14" s="162"/>
      <c r="K14" s="151"/>
      <c r="L14" s="151"/>
      <c r="M14" s="151"/>
      <c r="N14" s="151"/>
      <c r="O14" s="151"/>
      <c r="P14" s="151"/>
      <c r="Q14" s="151"/>
      <c r="R14" s="162"/>
    </row>
    <row r="15" spans="1:18" ht="36.75" customHeight="1">
      <c r="A15" s="263"/>
      <c r="B15" s="73" t="s">
        <v>281</v>
      </c>
      <c r="C15" s="156">
        <v>7</v>
      </c>
      <c r="D15" s="151"/>
      <c r="E15" s="151"/>
      <c r="F15" s="151"/>
      <c r="G15" s="151"/>
      <c r="H15" s="151"/>
      <c r="I15" s="151"/>
      <c r="J15" s="162"/>
      <c r="K15" s="151"/>
      <c r="L15" s="151"/>
      <c r="M15" s="151"/>
      <c r="N15" s="151"/>
      <c r="O15" s="151"/>
      <c r="P15" s="151"/>
      <c r="Q15" s="151"/>
      <c r="R15" s="162"/>
    </row>
    <row r="16" spans="1:18" ht="64.5" customHeight="1">
      <c r="A16" s="257" t="s">
        <v>173</v>
      </c>
      <c r="B16" s="258"/>
      <c r="C16" s="156">
        <v>8</v>
      </c>
      <c r="D16" s="151"/>
      <c r="E16" s="151"/>
      <c r="F16" s="151"/>
      <c r="G16" s="151"/>
      <c r="H16" s="151"/>
      <c r="I16" s="151"/>
      <c r="J16" s="162"/>
      <c r="K16" s="151"/>
      <c r="L16" s="151"/>
      <c r="M16" s="151"/>
      <c r="N16" s="151"/>
      <c r="O16" s="151"/>
      <c r="P16" s="151"/>
      <c r="Q16" s="151"/>
      <c r="R16" s="162"/>
    </row>
    <row r="17" spans="1:18" ht="114" customHeight="1">
      <c r="A17" s="257" t="s">
        <v>321</v>
      </c>
      <c r="B17" s="258"/>
      <c r="C17" s="156">
        <v>9</v>
      </c>
      <c r="D17" s="162"/>
      <c r="E17" s="162"/>
      <c r="F17" s="151"/>
      <c r="G17" s="151"/>
      <c r="H17" s="151"/>
      <c r="I17" s="151"/>
      <c r="J17" s="162"/>
      <c r="K17" s="151"/>
      <c r="L17" s="151"/>
      <c r="M17" s="151"/>
      <c r="N17" s="151"/>
      <c r="O17" s="151"/>
      <c r="P17" s="151"/>
      <c r="Q17" s="151"/>
      <c r="R17" s="162"/>
    </row>
    <row r="18" spans="1:18" ht="45" customHeight="1">
      <c r="A18" s="257" t="s">
        <v>222</v>
      </c>
      <c r="B18" s="258"/>
      <c r="C18" s="156">
        <v>10</v>
      </c>
      <c r="D18" s="151"/>
      <c r="E18" s="151"/>
      <c r="F18" s="151"/>
      <c r="G18" s="151"/>
      <c r="H18" s="151"/>
      <c r="I18" s="151"/>
      <c r="J18" s="162"/>
      <c r="K18" s="151"/>
      <c r="L18" s="151"/>
      <c r="M18" s="151"/>
      <c r="N18" s="151"/>
      <c r="O18" s="151"/>
      <c r="P18" s="151"/>
      <c r="Q18" s="151"/>
      <c r="R18" s="162"/>
    </row>
    <row r="19" spans="1:18" ht="33" customHeight="1">
      <c r="A19" s="261" t="s">
        <v>91</v>
      </c>
      <c r="B19" s="73" t="s">
        <v>276</v>
      </c>
      <c r="C19" s="156">
        <v>11</v>
      </c>
      <c r="D19" s="151"/>
      <c r="E19" s="151"/>
      <c r="F19" s="151"/>
      <c r="G19" s="151"/>
      <c r="H19" s="151"/>
      <c r="I19" s="151"/>
      <c r="J19" s="162"/>
      <c r="K19" s="151"/>
      <c r="L19" s="151"/>
      <c r="M19" s="151"/>
      <c r="N19" s="151"/>
      <c r="O19" s="151"/>
      <c r="P19" s="151"/>
      <c r="Q19" s="151"/>
      <c r="R19" s="162"/>
    </row>
    <row r="20" spans="1:18" ht="38.25" customHeight="1">
      <c r="A20" s="262"/>
      <c r="B20" s="73" t="s">
        <v>277</v>
      </c>
      <c r="C20" s="156">
        <v>12</v>
      </c>
      <c r="D20" s="151"/>
      <c r="E20" s="151"/>
      <c r="F20" s="151"/>
      <c r="G20" s="151"/>
      <c r="H20" s="151"/>
      <c r="I20" s="151"/>
      <c r="J20" s="162"/>
      <c r="K20" s="151"/>
      <c r="L20" s="151"/>
      <c r="M20" s="151"/>
      <c r="N20" s="151"/>
      <c r="O20" s="151"/>
      <c r="P20" s="151"/>
      <c r="Q20" s="151"/>
      <c r="R20" s="162"/>
    </row>
    <row r="21" spans="1:18" ht="34.5" customHeight="1">
      <c r="A21" s="262"/>
      <c r="B21" s="73" t="s">
        <v>278</v>
      </c>
      <c r="C21" s="156">
        <v>13</v>
      </c>
      <c r="D21" s="151"/>
      <c r="E21" s="151"/>
      <c r="F21" s="151"/>
      <c r="G21" s="151"/>
      <c r="H21" s="151"/>
      <c r="I21" s="151"/>
      <c r="J21" s="162"/>
      <c r="K21" s="151"/>
      <c r="L21" s="151"/>
      <c r="M21" s="151"/>
      <c r="N21" s="151"/>
      <c r="O21" s="151"/>
      <c r="P21" s="151"/>
      <c r="Q21" s="151"/>
      <c r="R21" s="162"/>
    </row>
    <row r="22" spans="1:18" ht="39" customHeight="1">
      <c r="A22" s="262"/>
      <c r="B22" s="73" t="s">
        <v>279</v>
      </c>
      <c r="C22" s="156">
        <v>14</v>
      </c>
      <c r="D22" s="151"/>
      <c r="E22" s="151"/>
      <c r="F22" s="151"/>
      <c r="G22" s="151"/>
      <c r="H22" s="151"/>
      <c r="I22" s="151"/>
      <c r="J22" s="162"/>
      <c r="K22" s="151"/>
      <c r="L22" s="151"/>
      <c r="M22" s="151"/>
      <c r="N22" s="151"/>
      <c r="O22" s="151"/>
      <c r="P22" s="151"/>
      <c r="Q22" s="151"/>
      <c r="R22" s="162"/>
    </row>
    <row r="23" spans="1:18" ht="38.25" customHeight="1">
      <c r="A23" s="262"/>
      <c r="B23" s="73" t="s">
        <v>280</v>
      </c>
      <c r="C23" s="156">
        <v>15</v>
      </c>
      <c r="D23" s="151"/>
      <c r="E23" s="151"/>
      <c r="F23" s="151"/>
      <c r="G23" s="151"/>
      <c r="H23" s="151"/>
      <c r="I23" s="151"/>
      <c r="J23" s="162"/>
      <c r="K23" s="151"/>
      <c r="L23" s="151"/>
      <c r="M23" s="151"/>
      <c r="N23" s="151"/>
      <c r="O23" s="151"/>
      <c r="P23" s="151"/>
      <c r="Q23" s="151"/>
      <c r="R23" s="162"/>
    </row>
    <row r="24" spans="1:18" ht="41.25" customHeight="1">
      <c r="A24" s="263"/>
      <c r="B24" s="73" t="s">
        <v>281</v>
      </c>
      <c r="C24" s="156">
        <v>16</v>
      </c>
      <c r="D24" s="151"/>
      <c r="E24" s="151"/>
      <c r="F24" s="151"/>
      <c r="G24" s="151"/>
      <c r="H24" s="151"/>
      <c r="I24" s="151"/>
      <c r="J24" s="162"/>
      <c r="K24" s="151"/>
      <c r="L24" s="151"/>
      <c r="M24" s="151"/>
      <c r="N24" s="151"/>
      <c r="O24" s="151"/>
      <c r="P24" s="151"/>
      <c r="Q24" s="151"/>
      <c r="R24" s="162"/>
    </row>
    <row r="25" spans="1:18" ht="66" customHeight="1">
      <c r="A25" s="271" t="s">
        <v>253</v>
      </c>
      <c r="B25" s="272"/>
      <c r="C25" s="156">
        <v>17</v>
      </c>
      <c r="D25" s="151"/>
      <c r="E25" s="151"/>
      <c r="F25" s="151"/>
      <c r="G25" s="151"/>
      <c r="H25" s="151"/>
      <c r="I25" s="151"/>
      <c r="J25" s="162"/>
      <c r="K25" s="151"/>
      <c r="L25" s="151"/>
      <c r="M25" s="151"/>
      <c r="N25" s="151"/>
      <c r="O25" s="151"/>
      <c r="P25" s="151"/>
      <c r="Q25" s="151"/>
      <c r="R25" s="162"/>
    </row>
    <row r="26" spans="1:18" ht="33.75" customHeight="1">
      <c r="A26" s="261" t="s">
        <v>223</v>
      </c>
      <c r="B26" s="74" t="s">
        <v>282</v>
      </c>
      <c r="C26" s="156">
        <v>18</v>
      </c>
      <c r="D26" s="151"/>
      <c r="E26" s="151"/>
      <c r="F26" s="151"/>
      <c r="G26" s="151"/>
      <c r="H26" s="151"/>
      <c r="I26" s="151"/>
      <c r="J26" s="162"/>
      <c r="K26" s="151"/>
      <c r="L26" s="151"/>
      <c r="M26" s="151"/>
      <c r="N26" s="151"/>
      <c r="O26" s="151"/>
      <c r="P26" s="151"/>
      <c r="Q26" s="151"/>
      <c r="R26" s="162"/>
    </row>
    <row r="27" spans="1:18" ht="35.25" customHeight="1">
      <c r="A27" s="262"/>
      <c r="B27" s="73" t="s">
        <v>283</v>
      </c>
      <c r="C27" s="156">
        <v>19</v>
      </c>
      <c r="D27" s="151"/>
      <c r="E27" s="151"/>
      <c r="F27" s="151"/>
      <c r="G27" s="151"/>
      <c r="H27" s="151"/>
      <c r="I27" s="151"/>
      <c r="J27" s="162"/>
      <c r="K27" s="151"/>
      <c r="L27" s="151"/>
      <c r="M27" s="151"/>
      <c r="N27" s="151"/>
      <c r="O27" s="151"/>
      <c r="P27" s="151"/>
      <c r="Q27" s="151"/>
      <c r="R27" s="162"/>
    </row>
    <row r="28" spans="1:18" ht="33" customHeight="1">
      <c r="A28" s="262"/>
      <c r="B28" s="73" t="s">
        <v>284</v>
      </c>
      <c r="C28" s="156">
        <v>20</v>
      </c>
      <c r="D28" s="151"/>
      <c r="E28" s="151"/>
      <c r="F28" s="151"/>
      <c r="G28" s="151"/>
      <c r="H28" s="151"/>
      <c r="I28" s="151"/>
      <c r="J28" s="162"/>
      <c r="K28" s="151"/>
      <c r="L28" s="151"/>
      <c r="M28" s="151"/>
      <c r="N28" s="151"/>
      <c r="O28" s="151"/>
      <c r="P28" s="151"/>
      <c r="Q28" s="151"/>
      <c r="R28" s="162"/>
    </row>
    <row r="29" spans="1:18" ht="33" customHeight="1">
      <c r="A29" s="263"/>
      <c r="B29" s="73" t="s">
        <v>285</v>
      </c>
      <c r="C29" s="156">
        <v>21</v>
      </c>
      <c r="D29" s="151"/>
      <c r="E29" s="151"/>
      <c r="F29" s="151"/>
      <c r="G29" s="151"/>
      <c r="H29" s="151"/>
      <c r="I29" s="151"/>
      <c r="J29" s="162"/>
      <c r="K29" s="151"/>
      <c r="L29" s="151"/>
      <c r="M29" s="151"/>
      <c r="N29" s="151"/>
      <c r="O29" s="151"/>
      <c r="P29" s="151"/>
      <c r="Q29" s="151"/>
      <c r="R29" s="162"/>
    </row>
    <row r="30" spans="1:18" ht="52.5" customHeight="1">
      <c r="A30" s="257" t="s">
        <v>224</v>
      </c>
      <c r="B30" s="258"/>
      <c r="C30" s="156">
        <v>22</v>
      </c>
      <c r="D30" s="151"/>
      <c r="E30" s="151"/>
      <c r="F30" s="151"/>
      <c r="G30" s="151"/>
      <c r="H30" s="151"/>
      <c r="I30" s="151"/>
      <c r="J30" s="162"/>
      <c r="K30" s="151"/>
      <c r="L30" s="151"/>
      <c r="M30" s="151"/>
      <c r="N30" s="151"/>
      <c r="O30" s="151"/>
      <c r="P30" s="151"/>
      <c r="Q30" s="151"/>
      <c r="R30" s="162"/>
    </row>
    <row r="31" spans="1:18" ht="102.75" customHeight="1">
      <c r="A31" s="257" t="s">
        <v>286</v>
      </c>
      <c r="B31" s="258"/>
      <c r="C31" s="156">
        <v>23</v>
      </c>
      <c r="D31" s="151"/>
      <c r="E31" s="151"/>
      <c r="F31" s="151"/>
      <c r="G31" s="151"/>
      <c r="H31" s="151"/>
      <c r="I31" s="151"/>
      <c r="J31" s="162"/>
      <c r="K31" s="151"/>
      <c r="L31" s="151"/>
      <c r="M31" s="151"/>
      <c r="N31" s="151"/>
      <c r="O31" s="151"/>
      <c r="P31" s="151"/>
      <c r="Q31" s="151"/>
      <c r="R31" s="162"/>
    </row>
    <row r="32" spans="1:17" ht="27" customHeight="1">
      <c r="A32" s="264" t="s">
        <v>322</v>
      </c>
      <c r="B32" s="265"/>
      <c r="C32" s="265"/>
      <c r="D32" s="266"/>
      <c r="E32" s="266"/>
      <c r="F32" s="266"/>
      <c r="G32" s="266"/>
      <c r="H32" s="266"/>
      <c r="I32" s="266"/>
      <c r="J32" s="266"/>
      <c r="K32" s="266"/>
      <c r="L32" s="266"/>
      <c r="M32" s="60"/>
      <c r="N32" s="60"/>
      <c r="O32" s="60"/>
      <c r="P32" s="60"/>
      <c r="Q32" s="60"/>
    </row>
    <row r="33" spans="1:17" ht="21.75" customHeight="1">
      <c r="A33" s="267" t="s">
        <v>323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130"/>
      <c r="M33" s="60"/>
      <c r="N33" s="60"/>
      <c r="O33" s="60"/>
      <c r="P33" s="60"/>
      <c r="Q33" s="60"/>
    </row>
    <row r="34" spans="1:12" ht="27" customHeight="1">
      <c r="A34" s="131" t="s">
        <v>324</v>
      </c>
      <c r="B34" s="132"/>
      <c r="C34" s="132"/>
      <c r="D34" s="133"/>
      <c r="E34" s="134"/>
      <c r="F34" s="134"/>
      <c r="G34" s="134"/>
      <c r="H34" s="131"/>
      <c r="I34" s="131"/>
      <c r="J34" s="131"/>
      <c r="K34" s="131"/>
      <c r="L34" s="131"/>
    </row>
  </sheetData>
  <sheetProtection/>
  <mergeCells count="24">
    <mergeCell ref="A31:B31"/>
    <mergeCell ref="A32:L32"/>
    <mergeCell ref="A33:K33"/>
    <mergeCell ref="A4:K4"/>
    <mergeCell ref="L4:M4"/>
    <mergeCell ref="A19:A24"/>
    <mergeCell ref="A25:B25"/>
    <mergeCell ref="A6:B7"/>
    <mergeCell ref="C6:C7"/>
    <mergeCell ref="A26:A29"/>
    <mergeCell ref="N4:O4"/>
    <mergeCell ref="A5:R5"/>
    <mergeCell ref="D6:R6"/>
    <mergeCell ref="A30:B30"/>
    <mergeCell ref="A16:B16"/>
    <mergeCell ref="A17:B17"/>
    <mergeCell ref="A8:B8"/>
    <mergeCell ref="A9:B9"/>
    <mergeCell ref="A10:A15"/>
    <mergeCell ref="A18:B18"/>
    <mergeCell ref="A2:B2"/>
    <mergeCell ref="C2:M2"/>
    <mergeCell ref="L3:M3"/>
    <mergeCell ref="N3:O3"/>
  </mergeCells>
  <conditionalFormatting sqref="D9:Q16 D18:Q31 D17 F17:Q17">
    <cfRule type="cellIs" priority="3" dxfId="0" operator="lessThan" stopIfTrue="1">
      <formula>0</formula>
    </cfRule>
  </conditionalFormatting>
  <conditionalFormatting sqref="M32:Q33">
    <cfRule type="cellIs" priority="4" dxfId="0" operator="lessThan" stopIfTrue="1">
      <formula>0</formula>
    </cfRule>
  </conditionalFormatting>
  <conditionalFormatting sqref="R9:R31">
    <cfRule type="cellIs" priority="2" dxfId="0" operator="lessThan" stopIfTrue="1">
      <formula>0</formula>
    </cfRule>
  </conditionalFormatting>
  <conditionalFormatting sqref="E17">
    <cfRule type="cellIs" priority="1" dxfId="0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4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view="pageBreakPreview" zoomScale="32" zoomScaleNormal="30" zoomScaleSheetLayoutView="32" zoomScalePageLayoutView="0" workbookViewId="0" topLeftCell="A1">
      <selection activeCell="E15" sqref="E15"/>
    </sheetView>
  </sheetViews>
  <sheetFormatPr defaultColWidth="9.140625" defaultRowHeight="12.75"/>
  <cols>
    <col min="1" max="1" width="151.7109375" style="42" customWidth="1"/>
    <col min="2" max="2" width="12.57421875" style="46" customWidth="1"/>
    <col min="3" max="3" width="42.7109375" style="42" customWidth="1"/>
    <col min="4" max="5" width="43.7109375" style="42" customWidth="1"/>
    <col min="6" max="6" width="47.7109375" style="42" customWidth="1"/>
    <col min="7" max="7" width="30.7109375" style="42" customWidth="1"/>
    <col min="8" max="8" width="30.28125" style="42" customWidth="1"/>
    <col min="9" max="9" width="47.8515625" style="42" customWidth="1"/>
    <col min="10" max="10" width="27.7109375" style="42" customWidth="1"/>
    <col min="11" max="11" width="32.28125" style="42" customWidth="1"/>
    <col min="12" max="12" width="28.421875" style="42" customWidth="1"/>
    <col min="13" max="13" width="31.28125" style="42" customWidth="1"/>
    <col min="14" max="14" width="24.7109375" style="42" customWidth="1"/>
    <col min="15" max="15" width="33.7109375" style="42" customWidth="1"/>
    <col min="16" max="16384" width="9.140625" style="42" customWidth="1"/>
  </cols>
  <sheetData>
    <row r="1" s="40" customFormat="1" ht="12.75">
      <c r="B1" s="45"/>
    </row>
    <row r="2" spans="1:7" s="40" customFormat="1" ht="15.75">
      <c r="A2" s="102" t="s">
        <v>216</v>
      </c>
      <c r="B2" s="293" t="str">
        <f>IF('Титул ф.4'!D30=0," ",'Титул ф.4'!D30)</f>
        <v>Ульяновский областной суд </v>
      </c>
      <c r="C2" s="294"/>
      <c r="D2" s="294"/>
      <c r="E2" s="294"/>
      <c r="F2" s="295"/>
      <c r="G2" s="59"/>
    </row>
    <row r="3" spans="1:15" ht="90" customHeight="1">
      <c r="A3" s="283" t="s">
        <v>262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42" customHeight="1">
      <c r="A4" s="300" t="s">
        <v>287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</row>
    <row r="5" spans="1:16" s="41" customFormat="1" ht="87.75" customHeight="1">
      <c r="A5" s="296" t="s">
        <v>225</v>
      </c>
      <c r="B5" s="298" t="s">
        <v>220</v>
      </c>
      <c r="C5" s="298" t="s">
        <v>98</v>
      </c>
      <c r="D5" s="281" t="s">
        <v>288</v>
      </c>
      <c r="E5" s="301"/>
      <c r="F5" s="301"/>
      <c r="G5" s="301"/>
      <c r="H5" s="301"/>
      <c r="I5" s="282"/>
      <c r="J5" s="281" t="s">
        <v>99</v>
      </c>
      <c r="K5" s="282"/>
      <c r="L5" s="281" t="s">
        <v>100</v>
      </c>
      <c r="M5" s="282"/>
      <c r="N5" s="281" t="s">
        <v>101</v>
      </c>
      <c r="O5" s="282"/>
      <c r="P5" s="81"/>
    </row>
    <row r="6" spans="1:16" s="41" customFormat="1" ht="297" customHeight="1">
      <c r="A6" s="297"/>
      <c r="B6" s="299"/>
      <c r="C6" s="299"/>
      <c r="D6" s="82" t="s">
        <v>226</v>
      </c>
      <c r="E6" s="82" t="s">
        <v>227</v>
      </c>
      <c r="F6" s="82" t="s">
        <v>311</v>
      </c>
      <c r="G6" s="82" t="s">
        <v>289</v>
      </c>
      <c r="H6" s="82" t="s">
        <v>290</v>
      </c>
      <c r="I6" s="80" t="s">
        <v>46</v>
      </c>
      <c r="J6" s="82" t="s">
        <v>291</v>
      </c>
      <c r="K6" s="82" t="s">
        <v>292</v>
      </c>
      <c r="L6" s="82" t="s">
        <v>291</v>
      </c>
      <c r="M6" s="82" t="s">
        <v>292</v>
      </c>
      <c r="N6" s="82" t="s">
        <v>293</v>
      </c>
      <c r="O6" s="82" t="s">
        <v>292</v>
      </c>
      <c r="P6" s="81"/>
    </row>
    <row r="7" spans="1:15" s="85" customFormat="1" ht="27" customHeight="1">
      <c r="A7" s="83" t="s">
        <v>221</v>
      </c>
      <c r="B7" s="84"/>
      <c r="C7" s="84">
        <v>1</v>
      </c>
      <c r="D7" s="84">
        <v>2</v>
      </c>
      <c r="E7" s="84">
        <v>3</v>
      </c>
      <c r="F7" s="84">
        <v>4</v>
      </c>
      <c r="G7" s="84">
        <v>5</v>
      </c>
      <c r="H7" s="84">
        <v>6</v>
      </c>
      <c r="I7" s="84">
        <v>7</v>
      </c>
      <c r="J7" s="84">
        <v>8</v>
      </c>
      <c r="K7" s="84">
        <v>9</v>
      </c>
      <c r="L7" s="84">
        <v>10</v>
      </c>
      <c r="M7" s="84">
        <v>11</v>
      </c>
      <c r="N7" s="84">
        <v>12</v>
      </c>
      <c r="O7" s="84">
        <v>13</v>
      </c>
    </row>
    <row r="8" spans="1:15" s="41" customFormat="1" ht="78" customHeight="1">
      <c r="A8" s="86" t="s">
        <v>294</v>
      </c>
      <c r="B8" s="87">
        <v>1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</row>
    <row r="9" spans="1:15" s="41" customFormat="1" ht="78" customHeight="1">
      <c r="A9" s="86" t="s">
        <v>295</v>
      </c>
      <c r="B9" s="87">
        <v>2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1:15" ht="75" customHeight="1">
      <c r="A10" s="86" t="s">
        <v>256</v>
      </c>
      <c r="B10" s="87">
        <v>3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</row>
    <row r="11" spans="1:15" ht="76.5" customHeight="1">
      <c r="A11" s="86" t="s">
        <v>266</v>
      </c>
      <c r="B11" s="87">
        <v>4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</row>
    <row r="12" spans="1:15" ht="52.5" customHeight="1">
      <c r="A12" s="86" t="s">
        <v>296</v>
      </c>
      <c r="B12" s="87">
        <v>5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</row>
    <row r="13" spans="1:15" ht="75" customHeight="1">
      <c r="A13" s="86" t="s">
        <v>297</v>
      </c>
      <c r="B13" s="87">
        <v>6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</row>
    <row r="14" spans="1:15" ht="81" customHeight="1">
      <c r="A14" s="86" t="s">
        <v>154</v>
      </c>
      <c r="B14" s="87">
        <v>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</row>
    <row r="15" spans="1:15" ht="75" customHeight="1">
      <c r="A15" s="86" t="s">
        <v>325</v>
      </c>
      <c r="B15" s="87">
        <v>8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</row>
    <row r="16" spans="1:15" ht="58.5" customHeight="1">
      <c r="A16" s="86" t="s">
        <v>85</v>
      </c>
      <c r="B16" s="87">
        <v>9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</row>
    <row r="17" spans="1:15" ht="94.5" customHeight="1">
      <c r="A17" s="86" t="s">
        <v>86</v>
      </c>
      <c r="B17" s="87">
        <v>10</v>
      </c>
      <c r="C17" s="149">
        <v>150</v>
      </c>
      <c r="D17" s="150"/>
      <c r="E17" s="149">
        <v>149900</v>
      </c>
      <c r="F17" s="150"/>
      <c r="G17" s="150"/>
      <c r="H17" s="150"/>
      <c r="I17" s="150"/>
      <c r="J17" s="150"/>
      <c r="K17" s="150"/>
      <c r="L17" s="150"/>
      <c r="M17" s="150"/>
      <c r="N17" s="150"/>
      <c r="O17" s="150"/>
    </row>
    <row r="18" spans="1:15" ht="81" customHeight="1">
      <c r="A18" s="86" t="s">
        <v>87</v>
      </c>
      <c r="B18" s="87">
        <v>11</v>
      </c>
      <c r="C18" s="149">
        <v>1</v>
      </c>
      <c r="D18" s="150"/>
      <c r="E18" s="149">
        <v>300</v>
      </c>
      <c r="F18" s="150"/>
      <c r="G18" s="150"/>
      <c r="H18" s="150"/>
      <c r="I18" s="150"/>
      <c r="J18" s="150"/>
      <c r="K18" s="150"/>
      <c r="L18" s="150"/>
      <c r="M18" s="150"/>
      <c r="N18" s="150"/>
      <c r="O18" s="150"/>
    </row>
    <row r="19" spans="1:15" ht="82.5" customHeight="1">
      <c r="A19" s="88" t="s">
        <v>326</v>
      </c>
      <c r="B19" s="87">
        <v>12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</row>
    <row r="20" spans="1:12" ht="176.25" customHeight="1">
      <c r="A20" s="288" t="s">
        <v>310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</row>
    <row r="21" spans="2:6" ht="19.5" customHeight="1">
      <c r="B21" s="89"/>
      <c r="C21" s="89"/>
      <c r="D21" s="89"/>
      <c r="E21" s="89"/>
      <c r="F21" s="70"/>
    </row>
    <row r="22" spans="1:9" ht="88.5" customHeight="1">
      <c r="A22" s="286" t="s">
        <v>228</v>
      </c>
      <c r="B22" s="286"/>
      <c r="C22" s="286"/>
      <c r="D22" s="286"/>
      <c r="E22" s="286"/>
      <c r="F22" s="286"/>
      <c r="G22" s="287"/>
      <c r="H22" s="47"/>
      <c r="I22" s="47"/>
    </row>
    <row r="23" spans="1:7" ht="97.5" customHeight="1">
      <c r="A23" s="289" t="s">
        <v>174</v>
      </c>
      <c r="B23" s="291" t="s">
        <v>220</v>
      </c>
      <c r="C23" s="256" t="s">
        <v>175</v>
      </c>
      <c r="D23" s="256"/>
      <c r="E23" s="284" t="s">
        <v>176</v>
      </c>
      <c r="F23" s="285"/>
      <c r="G23" s="90"/>
    </row>
    <row r="24" spans="1:7" ht="102" customHeight="1">
      <c r="A24" s="290"/>
      <c r="B24" s="292"/>
      <c r="C24" s="71" t="s">
        <v>229</v>
      </c>
      <c r="D24" s="71" t="s">
        <v>298</v>
      </c>
      <c r="E24" s="71" t="s">
        <v>229</v>
      </c>
      <c r="F24" s="71" t="s">
        <v>298</v>
      </c>
      <c r="G24" s="90"/>
    </row>
    <row r="25" spans="1:7" s="75" customFormat="1" ht="23.25">
      <c r="A25" s="83" t="s">
        <v>221</v>
      </c>
      <c r="B25" s="91"/>
      <c r="C25" s="84">
        <v>1</v>
      </c>
      <c r="D25" s="84">
        <v>2</v>
      </c>
      <c r="E25" s="84">
        <v>3</v>
      </c>
      <c r="F25" s="84">
        <v>4</v>
      </c>
      <c r="G25" s="92"/>
    </row>
    <row r="26" spans="1:7" ht="66" customHeight="1">
      <c r="A26" s="123" t="s">
        <v>327</v>
      </c>
      <c r="B26" s="93">
        <v>1</v>
      </c>
      <c r="C26" s="151"/>
      <c r="D26" s="151"/>
      <c r="E26" s="151"/>
      <c r="F26" s="151"/>
      <c r="G26" s="94"/>
    </row>
    <row r="27" spans="1:7" ht="70.5" customHeight="1">
      <c r="A27" s="123" t="s">
        <v>328</v>
      </c>
      <c r="B27" s="93">
        <v>2</v>
      </c>
      <c r="C27" s="151"/>
      <c r="D27" s="151"/>
      <c r="E27" s="151"/>
      <c r="F27" s="151"/>
      <c r="G27" s="94"/>
    </row>
    <row r="28" spans="1:9" ht="43.5" customHeight="1">
      <c r="A28" s="135" t="s">
        <v>248</v>
      </c>
      <c r="B28" s="57"/>
      <c r="C28" s="57"/>
      <c r="D28" s="57"/>
      <c r="E28" s="57"/>
      <c r="F28" s="57"/>
      <c r="G28" s="58"/>
      <c r="H28" s="58"/>
      <c r="I28" s="61"/>
    </row>
    <row r="29" spans="1:9" ht="144" customHeight="1">
      <c r="A29" s="286" t="s">
        <v>299</v>
      </c>
      <c r="B29" s="286"/>
      <c r="C29" s="286"/>
      <c r="D29" s="286"/>
      <c r="E29" s="287"/>
      <c r="F29" s="95"/>
      <c r="G29" s="43"/>
      <c r="H29" s="43"/>
      <c r="I29" s="43"/>
    </row>
    <row r="30" spans="1:13" ht="329.25" customHeight="1">
      <c r="A30" s="160" t="s">
        <v>93</v>
      </c>
      <c r="B30" s="71" t="s">
        <v>220</v>
      </c>
      <c r="C30" s="71" t="s">
        <v>94</v>
      </c>
      <c r="D30" s="71" t="s">
        <v>95</v>
      </c>
      <c r="E30" s="71" t="s">
        <v>96</v>
      </c>
      <c r="F30" s="71" t="s">
        <v>97</v>
      </c>
      <c r="G30" s="43"/>
      <c r="H30" s="43"/>
      <c r="M30" s="161"/>
    </row>
    <row r="31" spans="1:8" s="98" customFormat="1" ht="28.5" customHeight="1">
      <c r="A31" s="96" t="s">
        <v>221</v>
      </c>
      <c r="B31" s="96"/>
      <c r="C31" s="96">
        <v>1</v>
      </c>
      <c r="D31" s="96">
        <v>2</v>
      </c>
      <c r="E31" s="96">
        <v>3</v>
      </c>
      <c r="F31" s="96">
        <v>4</v>
      </c>
      <c r="G31" s="97"/>
      <c r="H31" s="97"/>
    </row>
    <row r="32" spans="1:8" s="49" customFormat="1" ht="92.25" customHeight="1">
      <c r="A32" s="99" t="s">
        <v>187</v>
      </c>
      <c r="B32" s="100">
        <v>1</v>
      </c>
      <c r="C32" s="136"/>
      <c r="D32" s="136"/>
      <c r="E32" s="136"/>
      <c r="F32" s="136"/>
      <c r="G32" s="48"/>
      <c r="H32" s="48"/>
    </row>
    <row r="33" spans="1:6" s="50" customFormat="1" ht="83.25" customHeight="1">
      <c r="A33" s="101" t="s">
        <v>188</v>
      </c>
      <c r="B33" s="100">
        <v>2</v>
      </c>
      <c r="C33" s="136"/>
      <c r="D33" s="136"/>
      <c r="E33" s="136"/>
      <c r="F33" s="136"/>
    </row>
    <row r="34" spans="1:7" s="50" customFormat="1" ht="56.25" customHeight="1">
      <c r="A34" s="279" t="s">
        <v>329</v>
      </c>
      <c r="B34" s="279"/>
      <c r="C34" s="279"/>
      <c r="D34" s="279"/>
      <c r="E34" s="279"/>
      <c r="F34" s="279"/>
      <c r="G34" s="279"/>
    </row>
    <row r="35" spans="1:7" s="50" customFormat="1" ht="37.5" customHeight="1">
      <c r="A35" s="135" t="s">
        <v>83</v>
      </c>
      <c r="B35" s="135"/>
      <c r="C35" s="135"/>
      <c r="D35" s="135"/>
      <c r="E35" s="135"/>
      <c r="F35" s="135"/>
      <c r="G35" s="135"/>
    </row>
    <row r="36" spans="1:7" s="50" customFormat="1" ht="201" customHeight="1">
      <c r="A36" s="280" t="s">
        <v>330</v>
      </c>
      <c r="B36" s="280"/>
      <c r="C36" s="280"/>
      <c r="D36" s="280"/>
      <c r="E36" s="280"/>
      <c r="F36" s="280"/>
      <c r="G36" s="280"/>
    </row>
    <row r="37" spans="2:4" s="16" customFormat="1" ht="12.75">
      <c r="B37" s="17"/>
      <c r="D37" s="17"/>
    </row>
    <row r="38" spans="2:4" s="16" customFormat="1" ht="12.75">
      <c r="B38" s="17"/>
      <c r="D38" s="17"/>
    </row>
    <row r="39" s="50" customFormat="1" ht="12.75"/>
    <row r="40" s="50" customFormat="1" ht="12.75"/>
    <row r="41" ht="12.75">
      <c r="B41" s="42"/>
    </row>
  </sheetData>
  <sheetProtection/>
  <mergeCells count="19">
    <mergeCell ref="J5:K5"/>
    <mergeCell ref="A4:O4"/>
    <mergeCell ref="C5:C6"/>
    <mergeCell ref="D5:I5"/>
    <mergeCell ref="N5:O5"/>
    <mergeCell ref="C23:D23"/>
    <mergeCell ref="B2:F2"/>
    <mergeCell ref="A5:A6"/>
    <mergeCell ref="B5:B6"/>
    <mergeCell ref="A34:G34"/>
    <mergeCell ref="A36:G36"/>
    <mergeCell ref="L5:M5"/>
    <mergeCell ref="A3:O3"/>
    <mergeCell ref="E23:F23"/>
    <mergeCell ref="A29:E29"/>
    <mergeCell ref="A20:L20"/>
    <mergeCell ref="A22:G22"/>
    <mergeCell ref="A23:A24"/>
    <mergeCell ref="B23:B24"/>
  </mergeCells>
  <conditionalFormatting sqref="C23:F24 D29:F29 C30:D30">
    <cfRule type="cellIs" priority="13" dxfId="0" operator="lessThan" stopIfTrue="1">
      <formula>0</formula>
    </cfRule>
  </conditionalFormatting>
  <conditionalFormatting sqref="G23:G24 G26:G27">
    <cfRule type="cellIs" priority="12" dxfId="0" operator="lessThan" stopIfTrue="1">
      <formula>0</formula>
    </cfRule>
  </conditionalFormatting>
  <conditionalFormatting sqref="C26:F27">
    <cfRule type="cellIs" priority="11" dxfId="0" operator="lessThan" stopIfTrue="1">
      <formula>0</formula>
    </cfRule>
  </conditionalFormatting>
  <conditionalFormatting sqref="C32:D33">
    <cfRule type="cellIs" priority="10" dxfId="0" operator="lessThan" stopIfTrue="1">
      <formula>0</formula>
    </cfRule>
  </conditionalFormatting>
  <conditionalFormatting sqref="D17:F18 D19:O19 C8:O13 C15:C19 D15:O16">
    <cfRule type="cellIs" priority="9" dxfId="0" operator="lessThan" stopIfTrue="1">
      <formula>0</formula>
    </cfRule>
  </conditionalFormatting>
  <conditionalFormatting sqref="I8:O13">
    <cfRule type="cellIs" priority="8" dxfId="0" operator="lessThan" stopIfTrue="1">
      <formula>0</formula>
    </cfRule>
  </conditionalFormatting>
  <conditionalFormatting sqref="G15:O16">
    <cfRule type="cellIs" priority="7" dxfId="0" operator="lessThan" stopIfTrue="1">
      <formula>0</formula>
    </cfRule>
  </conditionalFormatting>
  <conditionalFormatting sqref="G17:O18">
    <cfRule type="cellIs" priority="6" dxfId="0" operator="lessThan" stopIfTrue="1">
      <formula>0</formula>
    </cfRule>
  </conditionalFormatting>
  <conditionalFormatting sqref="C14:O14">
    <cfRule type="cellIs" priority="5" dxfId="0" operator="lessThan" stopIfTrue="1">
      <formula>0</formula>
    </cfRule>
  </conditionalFormatting>
  <conditionalFormatting sqref="E30">
    <cfRule type="cellIs" priority="4" dxfId="0" operator="lessThan" stopIfTrue="1">
      <formula>0</formula>
    </cfRule>
  </conditionalFormatting>
  <conditionalFormatting sqref="E32:E33">
    <cfRule type="cellIs" priority="3" dxfId="0" operator="lessThan" stopIfTrue="1">
      <formula>0</formula>
    </cfRule>
  </conditionalFormatting>
  <conditionalFormatting sqref="F30">
    <cfRule type="cellIs" priority="2" dxfId="0" operator="lessThan" stopIfTrue="1">
      <formula>0</formula>
    </cfRule>
  </conditionalFormatting>
  <conditionalFormatting sqref="F32:F33">
    <cfRule type="cellIs" priority="1" dxfId="0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1" fitToWidth="1" horizontalDpi="600" verticalDpi="600" orientation="landscape" paperSize="9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K30"/>
  <sheetViews>
    <sheetView tabSelected="1" zoomScale="43" zoomScaleNormal="43" zoomScaleSheetLayoutView="32" zoomScalePageLayoutView="0" workbookViewId="0" topLeftCell="A23">
      <selection activeCell="A28" sqref="A28"/>
    </sheetView>
  </sheetViews>
  <sheetFormatPr defaultColWidth="9.140625" defaultRowHeight="12.75"/>
  <cols>
    <col min="1" max="1" width="158.28125" style="16" customWidth="1"/>
    <col min="2" max="2" width="12.140625" style="17" customWidth="1"/>
    <col min="3" max="3" width="36.7109375" style="16" customWidth="1"/>
    <col min="4" max="4" width="34.7109375" style="16" customWidth="1"/>
    <col min="5" max="5" width="33.140625" style="16" customWidth="1"/>
    <col min="6" max="6" width="55.8515625" style="16" customWidth="1"/>
    <col min="7" max="7" width="50.00390625" style="16" customWidth="1"/>
    <col min="8" max="8" width="47.7109375" style="16" customWidth="1"/>
    <col min="9" max="9" width="10.421875" style="16" customWidth="1"/>
    <col min="10" max="10" width="12.57421875" style="16" customWidth="1"/>
    <col min="11" max="11" width="11.8515625" style="16" customWidth="1"/>
    <col min="12" max="16384" width="9.140625" style="16" customWidth="1"/>
  </cols>
  <sheetData>
    <row r="1" s="23" customFormat="1" ht="5.25" customHeight="1"/>
    <row r="2" spans="1:7" s="23" customFormat="1" ht="15" customHeight="1">
      <c r="A2" s="302" t="s">
        <v>216</v>
      </c>
      <c r="B2" s="302"/>
      <c r="C2" s="303" t="str">
        <f>IF('Титул ф.4'!D30=0," ",'Титул ф.4'!D30)</f>
        <v>Ульяновский областной суд </v>
      </c>
      <c r="D2" s="304"/>
      <c r="E2" s="304"/>
      <c r="F2" s="304"/>
      <c r="G2" s="305"/>
    </row>
    <row r="3" spans="1:11" ht="48" customHeight="1">
      <c r="A3" s="103" t="s">
        <v>247</v>
      </c>
      <c r="B3" s="104"/>
      <c r="C3" s="104"/>
      <c r="D3" s="104"/>
      <c r="E3" s="104"/>
      <c r="F3" s="104"/>
      <c r="G3" s="104"/>
      <c r="H3" s="104"/>
      <c r="I3" s="104"/>
      <c r="J3" s="104"/>
      <c r="K3" s="20"/>
    </row>
    <row r="4" spans="1:11" ht="45.75" customHeight="1">
      <c r="A4" s="307" t="s">
        <v>178</v>
      </c>
      <c r="B4" s="307"/>
      <c r="C4" s="307"/>
      <c r="D4" s="307"/>
      <c r="E4" s="104"/>
      <c r="F4" s="104"/>
      <c r="G4" s="104"/>
      <c r="H4" s="104"/>
      <c r="I4" s="104"/>
      <c r="J4" s="104"/>
      <c r="K4" s="20"/>
    </row>
    <row r="5" spans="1:11" ht="228" customHeight="1">
      <c r="A5" s="105" t="s">
        <v>184</v>
      </c>
      <c r="B5" s="105" t="s">
        <v>220</v>
      </c>
      <c r="C5" s="105" t="s">
        <v>331</v>
      </c>
      <c r="D5" s="105" t="s">
        <v>332</v>
      </c>
      <c r="E5" s="105" t="s">
        <v>333</v>
      </c>
      <c r="F5" s="105" t="s">
        <v>334</v>
      </c>
      <c r="G5" s="105" t="s">
        <v>335</v>
      </c>
      <c r="H5" s="105" t="s">
        <v>336</v>
      </c>
      <c r="I5" s="106"/>
      <c r="J5" s="106"/>
      <c r="K5" s="106"/>
    </row>
    <row r="6" spans="1:11" s="18" customFormat="1" ht="25.5">
      <c r="A6" s="158" t="s">
        <v>221</v>
      </c>
      <c r="B6" s="158"/>
      <c r="C6" s="157">
        <v>1</v>
      </c>
      <c r="D6" s="157">
        <v>2</v>
      </c>
      <c r="E6" s="157">
        <v>3</v>
      </c>
      <c r="F6" s="157">
        <v>4</v>
      </c>
      <c r="G6" s="157">
        <v>5</v>
      </c>
      <c r="H6" s="157">
        <v>6</v>
      </c>
      <c r="I6" s="107"/>
      <c r="J6" s="108"/>
      <c r="K6" s="108"/>
    </row>
    <row r="7" spans="1:11" s="18" customFormat="1" ht="116.25" customHeight="1">
      <c r="A7" s="109" t="s">
        <v>337</v>
      </c>
      <c r="B7" s="157">
        <v>1</v>
      </c>
      <c r="C7" s="152">
        <v>1291</v>
      </c>
      <c r="D7" s="152">
        <v>13</v>
      </c>
      <c r="E7" s="152"/>
      <c r="F7" s="152">
        <v>3</v>
      </c>
      <c r="G7" s="152">
        <v>9</v>
      </c>
      <c r="H7" s="152"/>
      <c r="I7" s="107"/>
      <c r="J7" s="108"/>
      <c r="K7" s="108"/>
    </row>
    <row r="8" spans="1:11" s="18" customFormat="1" ht="83.25" customHeight="1">
      <c r="A8" s="109" t="s">
        <v>257</v>
      </c>
      <c r="B8" s="157">
        <v>2</v>
      </c>
      <c r="C8" s="152"/>
      <c r="D8" s="152"/>
      <c r="E8" s="152"/>
      <c r="F8" s="152"/>
      <c r="G8" s="150"/>
      <c r="H8" s="150"/>
      <c r="I8" s="107"/>
      <c r="J8" s="108"/>
      <c r="K8" s="108"/>
    </row>
    <row r="9" spans="1:11" s="18" customFormat="1" ht="81.75" customHeight="1">
      <c r="A9" s="109" t="s">
        <v>258</v>
      </c>
      <c r="B9" s="157">
        <v>3</v>
      </c>
      <c r="C9" s="152">
        <v>7</v>
      </c>
      <c r="D9" s="152"/>
      <c r="E9" s="152"/>
      <c r="F9" s="152"/>
      <c r="G9" s="150"/>
      <c r="H9" s="150"/>
      <c r="I9" s="107"/>
      <c r="J9" s="108"/>
      <c r="K9" s="108"/>
    </row>
    <row r="10" spans="1:11" s="18" customFormat="1" ht="126" customHeight="1">
      <c r="A10" s="109" t="s">
        <v>259</v>
      </c>
      <c r="B10" s="157">
        <v>4</v>
      </c>
      <c r="C10" s="152"/>
      <c r="D10" s="152"/>
      <c r="E10" s="152"/>
      <c r="F10" s="152"/>
      <c r="G10" s="150"/>
      <c r="H10" s="150"/>
      <c r="I10" s="107"/>
      <c r="J10" s="108"/>
      <c r="K10" s="108"/>
    </row>
    <row r="11" spans="1:11" ht="91.5" customHeight="1">
      <c r="A11" s="110" t="s">
        <v>260</v>
      </c>
      <c r="B11" s="157">
        <v>5</v>
      </c>
      <c r="C11" s="152">
        <v>1298</v>
      </c>
      <c r="D11" s="152">
        <v>13</v>
      </c>
      <c r="E11" s="152"/>
      <c r="F11" s="152">
        <v>3</v>
      </c>
      <c r="G11" s="152">
        <v>9</v>
      </c>
      <c r="H11" s="152"/>
      <c r="I11" s="111"/>
      <c r="J11" s="112"/>
      <c r="K11" s="112"/>
    </row>
    <row r="12" spans="1:11" ht="48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53.25" customHeight="1">
      <c r="A13" s="308" t="s">
        <v>246</v>
      </c>
      <c r="B13" s="308"/>
      <c r="C13" s="308"/>
      <c r="D13" s="308"/>
      <c r="E13" s="308"/>
      <c r="F13" s="308"/>
      <c r="G13" s="308"/>
      <c r="H13" s="20"/>
      <c r="I13" s="20"/>
      <c r="J13" s="20"/>
      <c r="K13" s="20"/>
    </row>
    <row r="14" spans="1:11" ht="36.75" customHeight="1">
      <c r="A14" s="307" t="s">
        <v>265</v>
      </c>
      <c r="B14" s="307"/>
      <c r="C14" s="307"/>
      <c r="D14" s="307"/>
      <c r="E14" s="24"/>
      <c r="F14" s="20"/>
      <c r="G14" s="20"/>
      <c r="H14" s="20"/>
      <c r="I14" s="20"/>
      <c r="J14" s="20"/>
      <c r="K14" s="20"/>
    </row>
    <row r="15" spans="1:11" ht="130.5" customHeight="1">
      <c r="A15" s="113" t="s">
        <v>168</v>
      </c>
      <c r="B15" s="114" t="s">
        <v>220</v>
      </c>
      <c r="C15" s="115" t="s">
        <v>251</v>
      </c>
      <c r="D15" s="105" t="s">
        <v>102</v>
      </c>
      <c r="E15" s="105" t="s">
        <v>103</v>
      </c>
      <c r="F15" s="105" t="s">
        <v>104</v>
      </c>
      <c r="G15" s="105" t="s">
        <v>105</v>
      </c>
      <c r="H15" s="20"/>
      <c r="I15" s="20"/>
      <c r="J15" s="20"/>
      <c r="K15" s="20"/>
    </row>
    <row r="16" spans="1:11" s="18" customFormat="1" ht="36" customHeight="1">
      <c r="A16" s="157" t="s">
        <v>221</v>
      </c>
      <c r="B16" s="158"/>
      <c r="C16" s="158">
        <v>1</v>
      </c>
      <c r="D16" s="158">
        <v>2</v>
      </c>
      <c r="E16" s="158">
        <v>3</v>
      </c>
      <c r="F16" s="158">
        <v>4</v>
      </c>
      <c r="G16" s="158">
        <v>5</v>
      </c>
      <c r="H16" s="108"/>
      <c r="I16" s="108"/>
      <c r="J16" s="108"/>
      <c r="K16" s="108"/>
    </row>
    <row r="17" spans="1:11" ht="61.5" customHeight="1">
      <c r="A17" s="109" t="s">
        <v>170</v>
      </c>
      <c r="B17" s="157">
        <v>1</v>
      </c>
      <c r="C17" s="152">
        <v>50</v>
      </c>
      <c r="D17" s="152"/>
      <c r="E17" s="152">
        <v>50</v>
      </c>
      <c r="F17" s="152"/>
      <c r="G17" s="152"/>
      <c r="H17" s="20"/>
      <c r="I17" s="20"/>
      <c r="J17" s="20"/>
      <c r="K17" s="20"/>
    </row>
    <row r="18" spans="1:11" ht="93" customHeight="1">
      <c r="A18" s="109" t="s">
        <v>172</v>
      </c>
      <c r="B18" s="157">
        <v>2</v>
      </c>
      <c r="C18" s="152">
        <v>17</v>
      </c>
      <c r="D18" s="152"/>
      <c r="E18" s="152">
        <v>17</v>
      </c>
      <c r="F18" s="152"/>
      <c r="G18" s="152"/>
      <c r="H18" s="20"/>
      <c r="I18" s="20"/>
      <c r="J18" s="20"/>
      <c r="K18" s="20"/>
    </row>
    <row r="19" spans="1:11" ht="64.5" customHeight="1">
      <c r="A19" s="109" t="s">
        <v>171</v>
      </c>
      <c r="B19" s="157">
        <v>3</v>
      </c>
      <c r="C19" s="152">
        <v>17</v>
      </c>
      <c r="D19" s="152"/>
      <c r="E19" s="152">
        <v>13</v>
      </c>
      <c r="F19" s="152">
        <v>4</v>
      </c>
      <c r="G19" s="152"/>
      <c r="H19" s="20"/>
      <c r="I19" s="20"/>
      <c r="J19" s="20"/>
      <c r="K19" s="20"/>
    </row>
    <row r="20" spans="1:11" ht="66.75" customHeight="1">
      <c r="A20" s="109" t="s">
        <v>169</v>
      </c>
      <c r="B20" s="157">
        <v>4</v>
      </c>
      <c r="C20" s="152">
        <v>180</v>
      </c>
      <c r="D20" s="152"/>
      <c r="E20" s="152">
        <v>58</v>
      </c>
      <c r="F20" s="152">
        <v>122</v>
      </c>
      <c r="G20" s="152"/>
      <c r="H20" s="20"/>
      <c r="I20" s="20"/>
      <c r="J20" s="20"/>
      <c r="K20" s="20"/>
    </row>
    <row r="21" spans="1:11" ht="60" customHeight="1">
      <c r="A21" s="116" t="s">
        <v>177</v>
      </c>
      <c r="B21" s="157">
        <v>5</v>
      </c>
      <c r="C21" s="152">
        <v>264</v>
      </c>
      <c r="D21" s="152"/>
      <c r="E21" s="152">
        <v>138</v>
      </c>
      <c r="F21" s="152">
        <v>126</v>
      </c>
      <c r="G21" s="152"/>
      <c r="H21" s="20"/>
      <c r="I21" s="20"/>
      <c r="J21" s="20"/>
      <c r="K21" s="20"/>
    </row>
    <row r="22" spans="1:11" ht="132" customHeight="1">
      <c r="A22" s="109" t="s">
        <v>300</v>
      </c>
      <c r="B22" s="157">
        <v>6</v>
      </c>
      <c r="C22" s="152"/>
      <c r="D22" s="152"/>
      <c r="E22" s="152"/>
      <c r="F22" s="152"/>
      <c r="G22" s="152"/>
      <c r="H22" s="20"/>
      <c r="I22" s="20"/>
      <c r="J22" s="20"/>
      <c r="K22" s="20"/>
    </row>
    <row r="23" spans="1:11" ht="24.75" customHeight="1">
      <c r="A23" s="117"/>
      <c r="B23" s="118"/>
      <c r="C23" s="119"/>
      <c r="D23" s="119"/>
      <c r="E23" s="119"/>
      <c r="F23" s="119"/>
      <c r="G23" s="119"/>
      <c r="H23" s="20"/>
      <c r="I23" s="20"/>
      <c r="J23" s="20"/>
      <c r="K23" s="20"/>
    </row>
    <row r="24" spans="1:11" ht="48.75" customHeight="1">
      <c r="A24" s="306" t="s">
        <v>167</v>
      </c>
      <c r="B24" s="306"/>
      <c r="C24" s="306"/>
      <c r="D24" s="24"/>
      <c r="E24" s="20"/>
      <c r="F24" s="313" t="s">
        <v>157</v>
      </c>
      <c r="G24" s="313"/>
      <c r="H24" s="314"/>
      <c r="I24" s="314"/>
      <c r="J24" s="314"/>
      <c r="K24" s="20"/>
    </row>
    <row r="25" spans="1:11" ht="51" customHeight="1">
      <c r="A25" s="109" t="s">
        <v>161</v>
      </c>
      <c r="B25" s="157">
        <v>1</v>
      </c>
      <c r="C25" s="152">
        <v>64</v>
      </c>
      <c r="D25" s="19"/>
      <c r="E25" s="311" t="s">
        <v>249</v>
      </c>
      <c r="F25" s="315"/>
      <c r="G25" s="315"/>
      <c r="H25" s="316"/>
      <c r="I25" s="316"/>
      <c r="J25" s="316"/>
      <c r="K25" s="20"/>
    </row>
    <row r="26" spans="1:11" ht="54" customHeight="1">
      <c r="A26" s="109" t="s">
        <v>301</v>
      </c>
      <c r="B26" s="157">
        <v>2</v>
      </c>
      <c r="C26" s="152">
        <v>1</v>
      </c>
      <c r="D26" s="19"/>
      <c r="E26" s="311"/>
      <c r="F26" s="310" t="s">
        <v>183</v>
      </c>
      <c r="G26" s="310"/>
      <c r="H26" s="310"/>
      <c r="I26" s="310"/>
      <c r="J26" s="310"/>
      <c r="K26" s="20"/>
    </row>
    <row r="27" spans="1:11" ht="44.25" customHeight="1">
      <c r="A27" s="137" t="s">
        <v>84</v>
      </c>
      <c r="B27" s="20"/>
      <c r="C27" s="107"/>
      <c r="D27" s="107"/>
      <c r="E27" s="312" t="s">
        <v>302</v>
      </c>
      <c r="F27" s="317" t="s">
        <v>158</v>
      </c>
      <c r="G27" s="317"/>
      <c r="H27" s="318"/>
      <c r="I27" s="318"/>
      <c r="J27" s="318"/>
      <c r="K27" s="20"/>
    </row>
    <row r="28" spans="1:11" ht="39.75" customHeight="1">
      <c r="A28" s="138" t="s">
        <v>338</v>
      </c>
      <c r="B28" s="20"/>
      <c r="C28" s="107"/>
      <c r="D28" s="107"/>
      <c r="E28" s="312"/>
      <c r="F28" s="310" t="s">
        <v>183</v>
      </c>
      <c r="G28" s="310"/>
      <c r="H28" s="310"/>
      <c r="I28" s="310"/>
      <c r="J28" s="310"/>
      <c r="K28" s="20"/>
    </row>
    <row r="29" spans="1:11" ht="33" customHeight="1">
      <c r="A29" s="20"/>
      <c r="B29" s="20"/>
      <c r="C29" s="107"/>
      <c r="D29" s="107"/>
      <c r="E29" s="120"/>
      <c r="F29" s="319" t="s">
        <v>159</v>
      </c>
      <c r="G29" s="319"/>
      <c r="H29" s="320">
        <v>44936</v>
      </c>
      <c r="I29" s="321"/>
      <c r="J29" s="321"/>
      <c r="K29" s="20"/>
    </row>
    <row r="30" spans="1:11" ht="33.75" customHeight="1">
      <c r="A30" s="20"/>
      <c r="B30" s="20"/>
      <c r="C30" s="107"/>
      <c r="D30" s="107"/>
      <c r="E30" s="121" t="s">
        <v>165</v>
      </c>
      <c r="F30" s="122" t="s">
        <v>162</v>
      </c>
      <c r="G30" s="309" t="s">
        <v>166</v>
      </c>
      <c r="H30" s="309"/>
      <c r="I30" s="309"/>
      <c r="J30" s="309"/>
      <c r="K30" s="20"/>
    </row>
  </sheetData>
  <sheetProtection/>
  <mergeCells count="15">
    <mergeCell ref="G30:J30"/>
    <mergeCell ref="F28:J28"/>
    <mergeCell ref="E25:E26"/>
    <mergeCell ref="F26:J26"/>
    <mergeCell ref="E27:E28"/>
    <mergeCell ref="F24:J25"/>
    <mergeCell ref="F27:J27"/>
    <mergeCell ref="F29:G29"/>
    <mergeCell ref="H29:J29"/>
    <mergeCell ref="A2:B2"/>
    <mergeCell ref="C2:G2"/>
    <mergeCell ref="A24:C24"/>
    <mergeCell ref="A4:D4"/>
    <mergeCell ref="A14:D14"/>
    <mergeCell ref="A13:G13"/>
  </mergeCells>
  <conditionalFormatting sqref="C25:C26">
    <cfRule type="cellIs" priority="10" dxfId="0" operator="lessThan" stopIfTrue="1">
      <formula>0</formula>
    </cfRule>
  </conditionalFormatting>
  <conditionalFormatting sqref="C22:G22">
    <cfRule type="cellIs" priority="12" dxfId="0" operator="lessThan" stopIfTrue="1">
      <formula>0</formula>
    </cfRule>
  </conditionalFormatting>
  <conditionalFormatting sqref="C17:G21">
    <cfRule type="cellIs" priority="11" dxfId="0" operator="lessThan" stopIfTrue="1">
      <formula>0</formula>
    </cfRule>
  </conditionalFormatting>
  <conditionalFormatting sqref="C23:G23">
    <cfRule type="cellIs" priority="16" dxfId="0" operator="lessThan" stopIfTrue="1">
      <formula>0</formula>
    </cfRule>
  </conditionalFormatting>
  <conditionalFormatting sqref="C11:F11">
    <cfRule type="cellIs" priority="8" dxfId="0" operator="lessThan" stopIfTrue="1">
      <formula>0</formula>
    </cfRule>
  </conditionalFormatting>
  <conditionalFormatting sqref="C7:F11 H7">
    <cfRule type="cellIs" priority="7" dxfId="0" operator="lessThan" stopIfTrue="1">
      <formula>0</formula>
    </cfRule>
  </conditionalFormatting>
  <conditionalFormatting sqref="G8:G10">
    <cfRule type="cellIs" priority="6" dxfId="0" operator="lessThan" stopIfTrue="1">
      <formula>0</formula>
    </cfRule>
  </conditionalFormatting>
  <conditionalFormatting sqref="H8:H10">
    <cfRule type="cellIs" priority="5" dxfId="0" operator="lessThan" stopIfTrue="1">
      <formula>0</formula>
    </cfRule>
  </conditionalFormatting>
  <conditionalFormatting sqref="H11">
    <cfRule type="cellIs" priority="4" dxfId="0" operator="lessThan" stopIfTrue="1">
      <formula>0</formula>
    </cfRule>
  </conditionalFormatting>
  <conditionalFormatting sqref="G7">
    <cfRule type="cellIs" priority="3" dxfId="0" operator="lessThan" stopIfTrue="1">
      <formula>0</formula>
    </cfRule>
  </conditionalFormatting>
  <conditionalFormatting sqref="G11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3937007874015748" right="0.2362204724409449" top="0.8267716535433072" bottom="0.1968503937007874" header="0.1968503937007874" footer="0.5118110236220472"/>
  <pageSetup fitToHeight="3" horizontalDpi="600" verticalDpi="600" orientation="landscape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F303"/>
  <sheetViews>
    <sheetView zoomScalePageLayoutView="0" workbookViewId="0" topLeftCell="A295">
      <selection activeCell="J13" sqref="J13"/>
    </sheetView>
  </sheetViews>
  <sheetFormatPr defaultColWidth="9.140625" defaultRowHeight="12.75"/>
  <cols>
    <col min="1" max="1" width="13.421875" style="125" customWidth="1"/>
    <col min="2" max="2" width="13.140625" style="159" customWidth="1"/>
    <col min="3" max="3" width="65.140625" style="124" customWidth="1"/>
    <col min="4" max="4" width="68.140625" style="124" customWidth="1"/>
    <col min="5" max="5" width="18.57421875" style="124" customWidth="1"/>
    <col min="6" max="6" width="9.140625" style="15" customWidth="1"/>
    <col min="7" max="16384" width="9.140625" style="14" customWidth="1"/>
  </cols>
  <sheetData>
    <row r="1" spans="1:5" ht="30" customHeight="1">
      <c r="A1" s="168" t="s">
        <v>189</v>
      </c>
      <c r="B1" s="166" t="s">
        <v>190</v>
      </c>
      <c r="C1" s="169" t="s">
        <v>191</v>
      </c>
      <c r="D1" s="169" t="s">
        <v>192</v>
      </c>
      <c r="E1" s="163" t="s">
        <v>254</v>
      </c>
    </row>
    <row r="2" spans="1:6" ht="15.75">
      <c r="A2" s="165">
        <f>IF((SUM('Разделы 2, 3, 4'!C14:C14)=0),"","Неверно!")</f>
      </c>
      <c r="B2" s="167" t="s">
        <v>106</v>
      </c>
      <c r="C2" s="164" t="s">
        <v>510</v>
      </c>
      <c r="D2" s="164" t="s">
        <v>511</v>
      </c>
      <c r="E2" s="164" t="str">
        <f>CONCATENATE(SUM('Разделы 2, 3, 4'!C14:C14),"=",0)</f>
        <v>0=0</v>
      </c>
      <c r="F2" s="128"/>
    </row>
    <row r="3" spans="1:6" ht="15.75">
      <c r="A3" s="165"/>
      <c r="B3" s="167" t="s">
        <v>106</v>
      </c>
      <c r="C3" s="164" t="s">
        <v>512</v>
      </c>
      <c r="D3" s="164" t="s">
        <v>511</v>
      </c>
      <c r="E3" s="164" t="str">
        <f>CONCATENATE(SUM('Разделы 2, 3, 4'!L14:L14),"=",0)</f>
        <v>0=0</v>
      </c>
      <c r="F3" s="128"/>
    </row>
    <row r="4" spans="1:6" ht="15.75">
      <c r="A4" s="165">
        <f>IF((SUM('Разделы 2, 3, 4'!M14:M14)=0),"","Неверно!")</f>
      </c>
      <c r="B4" s="167" t="s">
        <v>106</v>
      </c>
      <c r="C4" s="164" t="s">
        <v>513</v>
      </c>
      <c r="D4" s="164" t="s">
        <v>511</v>
      </c>
      <c r="E4" s="164" t="str">
        <f>CONCATENATE(SUM('Разделы 2, 3, 4'!M14:M14),"=",0)</f>
        <v>0=0</v>
      </c>
      <c r="F4" s="128"/>
    </row>
    <row r="5" spans="1:6" ht="15.75">
      <c r="A5" s="165">
        <f>IF((SUM('Разделы 2, 3, 4'!N14:N14)=0),"","Неверно!")</f>
      </c>
      <c r="B5" s="167" t="s">
        <v>106</v>
      </c>
      <c r="C5" s="164" t="s">
        <v>514</v>
      </c>
      <c r="D5" s="164" t="s">
        <v>511</v>
      </c>
      <c r="E5" s="164" t="str">
        <f>CONCATENATE(SUM('Разделы 2, 3, 4'!N14:N14),"=",0)</f>
        <v>0=0</v>
      </c>
      <c r="F5" s="128"/>
    </row>
    <row r="6" spans="1:6" ht="15.75">
      <c r="A6" s="165">
        <f>IF((SUM('Разделы 2, 3, 4'!O14:O14)=0),"","Неверно!")</f>
      </c>
      <c r="B6" s="167" t="s">
        <v>106</v>
      </c>
      <c r="C6" s="164" t="s">
        <v>515</v>
      </c>
      <c r="D6" s="164" t="s">
        <v>511</v>
      </c>
      <c r="E6" s="164" t="str">
        <f>CONCATENATE(SUM('Разделы 2, 3, 4'!O14:O14),"=",0)</f>
        <v>0=0</v>
      </c>
      <c r="F6" s="128"/>
    </row>
    <row r="7" spans="1:6" ht="15.75">
      <c r="A7" s="165">
        <f>IF((SUM('Разделы 2, 3, 4'!D14:D14)=0),"","Неверно!")</f>
      </c>
      <c r="B7" s="167" t="s">
        <v>106</v>
      </c>
      <c r="C7" s="164" t="s">
        <v>516</v>
      </c>
      <c r="D7" s="164" t="s">
        <v>511</v>
      </c>
      <c r="E7" s="164" t="str">
        <f>CONCATENATE(SUM('Разделы 2, 3, 4'!D14:D14),"=",0)</f>
        <v>0=0</v>
      </c>
      <c r="F7" s="128"/>
    </row>
    <row r="8" spans="1:6" ht="15.75">
      <c r="A8" s="165">
        <f>IF((SUM('Разделы 2, 3, 4'!E14:E14)=0),"","Неверно!")</f>
      </c>
      <c r="B8" s="167" t="s">
        <v>106</v>
      </c>
      <c r="C8" s="164" t="s">
        <v>517</v>
      </c>
      <c r="D8" s="164" t="s">
        <v>511</v>
      </c>
      <c r="E8" s="164" t="str">
        <f>CONCATENATE(SUM('Разделы 2, 3, 4'!E14:E14),"=",0)</f>
        <v>0=0</v>
      </c>
      <c r="F8" s="128"/>
    </row>
    <row r="9" spans="1:6" ht="15.75">
      <c r="A9" s="165">
        <f>IF((SUM('Разделы 2, 3, 4'!F14:F14)=0),"","Неверно!")</f>
      </c>
      <c r="B9" s="167" t="s">
        <v>106</v>
      </c>
      <c r="C9" s="164" t="s">
        <v>518</v>
      </c>
      <c r="D9" s="164" t="s">
        <v>511</v>
      </c>
      <c r="E9" s="164" t="str">
        <f>CONCATENATE(SUM('Разделы 2, 3, 4'!F14:F14),"=",0)</f>
        <v>0=0</v>
      </c>
      <c r="F9" s="128"/>
    </row>
    <row r="10" spans="1:6" ht="15.75">
      <c r="A10" s="165">
        <f>IF((SUM('Разделы 2, 3, 4'!G14:G14)=0),"","Неверно!")</f>
      </c>
      <c r="B10" s="167" t="s">
        <v>106</v>
      </c>
      <c r="C10" s="164" t="s">
        <v>519</v>
      </c>
      <c r="D10" s="164" t="s">
        <v>511</v>
      </c>
      <c r="E10" s="164" t="str">
        <f>CONCATENATE(SUM('Разделы 2, 3, 4'!G14:G14),"=",0)</f>
        <v>0=0</v>
      </c>
      <c r="F10" s="128"/>
    </row>
    <row r="11" spans="1:6" ht="15.75">
      <c r="A11" s="165">
        <f>IF((SUM('Разделы 2, 3, 4'!H14:H14)=0),"","Неверно!")</f>
      </c>
      <c r="B11" s="167" t="s">
        <v>106</v>
      </c>
      <c r="C11" s="164" t="s">
        <v>520</v>
      </c>
      <c r="D11" s="164" t="s">
        <v>511</v>
      </c>
      <c r="E11" s="164" t="str">
        <f>CONCATENATE(SUM('Разделы 2, 3, 4'!H14:H14),"=",0)</f>
        <v>0=0</v>
      </c>
      <c r="F11" s="128"/>
    </row>
    <row r="12" spans="1:6" ht="15.75">
      <c r="A12" s="165">
        <f>IF((SUM('Разделы 2, 3, 4'!I14:I14)=0),"","Неверно!")</f>
      </c>
      <c r="B12" s="167" t="s">
        <v>106</v>
      </c>
      <c r="C12" s="164" t="s">
        <v>521</v>
      </c>
      <c r="D12" s="164" t="s">
        <v>511</v>
      </c>
      <c r="E12" s="164" t="str">
        <f>CONCATENATE(SUM('Разделы 2, 3, 4'!I14:I14),"=",0)</f>
        <v>0=0</v>
      </c>
      <c r="F12" s="128"/>
    </row>
    <row r="13" spans="1:6" ht="15.75">
      <c r="A13" s="165">
        <f>IF((SUM('Разделы 2, 3, 4'!J14:J14)=0),"","Неверно!")</f>
      </c>
      <c r="B13" s="167" t="s">
        <v>106</v>
      </c>
      <c r="C13" s="164" t="s">
        <v>522</v>
      </c>
      <c r="D13" s="164" t="s">
        <v>511</v>
      </c>
      <c r="E13" s="164" t="str">
        <f>CONCATENATE(SUM('Разделы 2, 3, 4'!J14:J14),"=",0)</f>
        <v>0=0</v>
      </c>
      <c r="F13" s="128"/>
    </row>
    <row r="14" spans="1:6" ht="15.75">
      <c r="A14" s="165">
        <f>IF((SUM('Разделы 2, 3, 4'!K14:K14)=0),"","Неверно!")</f>
      </c>
      <c r="B14" s="167" t="s">
        <v>106</v>
      </c>
      <c r="C14" s="164" t="s">
        <v>523</v>
      </c>
      <c r="D14" s="164" t="s">
        <v>511</v>
      </c>
      <c r="E14" s="164" t="str">
        <f>CONCATENATE(SUM('Разделы 2, 3, 4'!K14:K14),"=",0)</f>
        <v>0=0</v>
      </c>
      <c r="F14" s="128"/>
    </row>
    <row r="15" spans="1:6" ht="31.5">
      <c r="A15" s="165">
        <f>IF((SUM('Раздел 1'!R9:R9)&lt;=SUM('Раздел 1'!D9:D9)+SUM('Раздел 1'!K9:K9)),"","Неверно!")</f>
      </c>
      <c r="B15" s="167" t="s">
        <v>107</v>
      </c>
      <c r="C15" s="164" t="s">
        <v>524</v>
      </c>
      <c r="D15" s="164" t="s">
        <v>303</v>
      </c>
      <c r="E15" s="164" t="str">
        <f>CONCATENATE(SUM('Раздел 1'!R9:R9),"&lt;=",SUM('Раздел 1'!D9:D9),"+",SUM('Раздел 1'!K9:K9))</f>
        <v>0&lt;=0+0</v>
      </c>
      <c r="F15" s="128"/>
    </row>
    <row r="16" spans="1:6" ht="31.5">
      <c r="A16" s="165">
        <f>IF((SUM('Раздел 1'!R18:R18)&lt;=SUM('Раздел 1'!D18:D18)+SUM('Раздел 1'!K18:K18)),"","Неверно!")</f>
      </c>
      <c r="B16" s="167" t="s">
        <v>107</v>
      </c>
      <c r="C16" s="164" t="s">
        <v>525</v>
      </c>
      <c r="D16" s="164" t="s">
        <v>303</v>
      </c>
      <c r="E16" s="164" t="str">
        <f>CONCATENATE(SUM('Раздел 1'!R18:R18),"&lt;=",SUM('Раздел 1'!D18:D18),"+",SUM('Раздел 1'!K18:K18))</f>
        <v>0&lt;=0+0</v>
      </c>
      <c r="F16" s="128"/>
    </row>
    <row r="17" spans="1:6" ht="31.5">
      <c r="A17" s="165">
        <f>IF((SUM('Раздел 1'!R19:R19)&lt;=SUM('Раздел 1'!D19:D19)+SUM('Раздел 1'!K19:K19)),"","Неверно!")</f>
      </c>
      <c r="B17" s="167" t="s">
        <v>107</v>
      </c>
      <c r="C17" s="164" t="s">
        <v>526</v>
      </c>
      <c r="D17" s="164" t="s">
        <v>303</v>
      </c>
      <c r="E17" s="164" t="str">
        <f>CONCATENATE(SUM('Раздел 1'!R19:R19),"&lt;=",SUM('Раздел 1'!D19:D19),"+",SUM('Раздел 1'!K19:K19))</f>
        <v>0&lt;=0+0</v>
      </c>
      <c r="F17" s="128"/>
    </row>
    <row r="18" spans="1:6" ht="31.5">
      <c r="A18" s="165">
        <f>IF((SUM('Раздел 1'!R20:R20)&lt;=SUM('Раздел 1'!D20:D20)+SUM('Раздел 1'!K20:K20)),"","Неверно!")</f>
      </c>
      <c r="B18" s="167" t="s">
        <v>107</v>
      </c>
      <c r="C18" s="164" t="s">
        <v>527</v>
      </c>
      <c r="D18" s="164" t="s">
        <v>303</v>
      </c>
      <c r="E18" s="164" t="str">
        <f>CONCATENATE(SUM('Раздел 1'!R20:R20),"&lt;=",SUM('Раздел 1'!D20:D20),"+",SUM('Раздел 1'!K20:K20))</f>
        <v>0&lt;=0+0</v>
      </c>
      <c r="F18" s="128"/>
    </row>
    <row r="19" spans="1:6" ht="31.5">
      <c r="A19" s="165">
        <f>IF((SUM('Раздел 1'!R21:R21)&lt;=SUM('Раздел 1'!D21:D21)+SUM('Раздел 1'!K21:K21)),"","Неверно!")</f>
      </c>
      <c r="B19" s="167" t="s">
        <v>107</v>
      </c>
      <c r="C19" s="164" t="s">
        <v>528</v>
      </c>
      <c r="D19" s="164" t="s">
        <v>303</v>
      </c>
      <c r="E19" s="164" t="str">
        <f>CONCATENATE(SUM('Раздел 1'!R21:R21),"&lt;=",SUM('Раздел 1'!D21:D21),"+",SUM('Раздел 1'!K21:K21))</f>
        <v>0&lt;=0+0</v>
      </c>
      <c r="F19" s="128"/>
    </row>
    <row r="20" spans="1:6" ht="31.5">
      <c r="A20" s="165">
        <f>IF((SUM('Раздел 1'!R22:R22)&lt;=SUM('Раздел 1'!D22:D22)+SUM('Раздел 1'!K22:K22)),"","Неверно!")</f>
      </c>
      <c r="B20" s="167" t="s">
        <v>107</v>
      </c>
      <c r="C20" s="164" t="s">
        <v>529</v>
      </c>
      <c r="D20" s="164" t="s">
        <v>303</v>
      </c>
      <c r="E20" s="164" t="str">
        <f>CONCATENATE(SUM('Раздел 1'!R22:R22),"&lt;=",SUM('Раздел 1'!D22:D22),"+",SUM('Раздел 1'!K22:K22))</f>
        <v>0&lt;=0+0</v>
      </c>
      <c r="F20" s="128"/>
    </row>
    <row r="21" spans="1:6" ht="31.5">
      <c r="A21" s="165">
        <f>IF((SUM('Раздел 1'!R23:R23)&lt;=SUM('Раздел 1'!D23:D23)+SUM('Раздел 1'!K23:K23)),"","Неверно!")</f>
      </c>
      <c r="B21" s="167" t="s">
        <v>107</v>
      </c>
      <c r="C21" s="164" t="s">
        <v>530</v>
      </c>
      <c r="D21" s="164" t="s">
        <v>303</v>
      </c>
      <c r="E21" s="164" t="str">
        <f>CONCATENATE(SUM('Раздел 1'!R23:R23),"&lt;=",SUM('Раздел 1'!D23:D23),"+",SUM('Раздел 1'!K23:K23))</f>
        <v>0&lt;=0+0</v>
      </c>
      <c r="F21" s="128"/>
    </row>
    <row r="22" spans="1:6" ht="31.5">
      <c r="A22" s="165">
        <f>IF((SUM('Раздел 1'!R24:R24)&lt;=SUM('Раздел 1'!D24:D24)+SUM('Раздел 1'!K24:K24)),"","Неверно!")</f>
      </c>
      <c r="B22" s="167" t="s">
        <v>107</v>
      </c>
      <c r="C22" s="164" t="s">
        <v>531</v>
      </c>
      <c r="D22" s="164" t="s">
        <v>303</v>
      </c>
      <c r="E22" s="164" t="str">
        <f>CONCATENATE(SUM('Раздел 1'!R24:R24),"&lt;=",SUM('Раздел 1'!D24:D24),"+",SUM('Раздел 1'!K24:K24))</f>
        <v>0&lt;=0+0</v>
      </c>
      <c r="F22" s="128"/>
    </row>
    <row r="23" spans="1:6" ht="31.5">
      <c r="A23" s="165">
        <f>IF((SUM('Раздел 1'!R25:R25)&lt;=SUM('Раздел 1'!D25:D25)+SUM('Раздел 1'!K25:K25)),"","Неверно!")</f>
      </c>
      <c r="B23" s="167" t="s">
        <v>107</v>
      </c>
      <c r="C23" s="164" t="s">
        <v>532</v>
      </c>
      <c r="D23" s="164" t="s">
        <v>303</v>
      </c>
      <c r="E23" s="164" t="str">
        <f>CONCATENATE(SUM('Раздел 1'!R25:R25),"&lt;=",SUM('Раздел 1'!D25:D25),"+",SUM('Раздел 1'!K25:K25))</f>
        <v>0&lt;=0+0</v>
      </c>
      <c r="F23" s="128"/>
    </row>
    <row r="24" spans="1:6" ht="31.5">
      <c r="A24" s="165">
        <f>IF((SUM('Раздел 1'!R26:R26)&lt;=SUM('Раздел 1'!D26:D26)+SUM('Раздел 1'!K26:K26)),"","Неверно!")</f>
      </c>
      <c r="B24" s="167" t="s">
        <v>107</v>
      </c>
      <c r="C24" s="164" t="s">
        <v>533</v>
      </c>
      <c r="D24" s="164" t="s">
        <v>303</v>
      </c>
      <c r="E24" s="164" t="str">
        <f>CONCATENATE(SUM('Раздел 1'!R26:R26),"&lt;=",SUM('Раздел 1'!D26:D26),"+",SUM('Раздел 1'!K26:K26))</f>
        <v>0&lt;=0+0</v>
      </c>
      <c r="F24" s="128"/>
    </row>
    <row r="25" spans="1:6" ht="31.5">
      <c r="A25" s="165">
        <f>IF((SUM('Раздел 1'!R27:R27)&lt;=SUM('Раздел 1'!D27:D27)+SUM('Раздел 1'!K27:K27)),"","Неверно!")</f>
      </c>
      <c r="B25" s="167" t="s">
        <v>107</v>
      </c>
      <c r="C25" s="164" t="s">
        <v>534</v>
      </c>
      <c r="D25" s="164" t="s">
        <v>303</v>
      </c>
      <c r="E25" s="164" t="str">
        <f>CONCATENATE(SUM('Раздел 1'!R27:R27),"&lt;=",SUM('Раздел 1'!D27:D27),"+",SUM('Раздел 1'!K27:K27))</f>
        <v>0&lt;=0+0</v>
      </c>
      <c r="F25" s="128"/>
    </row>
    <row r="26" spans="1:6" ht="31.5">
      <c r="A26" s="165">
        <f>IF((SUM('Раздел 1'!R10:R10)&lt;=SUM('Раздел 1'!D10:D10)+SUM('Раздел 1'!K10:K10)),"","Неверно!")</f>
      </c>
      <c r="B26" s="167" t="s">
        <v>107</v>
      </c>
      <c r="C26" s="164" t="s">
        <v>535</v>
      </c>
      <c r="D26" s="164" t="s">
        <v>303</v>
      </c>
      <c r="E26" s="164" t="str">
        <f>CONCATENATE(SUM('Раздел 1'!R10:R10),"&lt;=",SUM('Раздел 1'!D10:D10),"+",SUM('Раздел 1'!K10:K10))</f>
        <v>0&lt;=0+0</v>
      </c>
      <c r="F26" s="128"/>
    </row>
    <row r="27" spans="1:6" ht="31.5">
      <c r="A27" s="165">
        <f>IF((SUM('Раздел 1'!R28:R28)&lt;=SUM('Раздел 1'!D28:D28)+SUM('Раздел 1'!K28:K28)),"","Неверно!")</f>
      </c>
      <c r="B27" s="167" t="s">
        <v>107</v>
      </c>
      <c r="C27" s="164" t="s">
        <v>536</v>
      </c>
      <c r="D27" s="164" t="s">
        <v>303</v>
      </c>
      <c r="E27" s="164" t="str">
        <f>CONCATENATE(SUM('Раздел 1'!R28:R28),"&lt;=",SUM('Раздел 1'!D28:D28),"+",SUM('Раздел 1'!K28:K28))</f>
        <v>0&lt;=0+0</v>
      </c>
      <c r="F27" s="128"/>
    </row>
    <row r="28" spans="1:6" ht="31.5">
      <c r="A28" s="165">
        <f>IF((SUM('Раздел 1'!R29:R29)&lt;=SUM('Раздел 1'!D29:D29)+SUM('Раздел 1'!K29:K29)),"","Неверно!")</f>
      </c>
      <c r="B28" s="167" t="s">
        <v>107</v>
      </c>
      <c r="C28" s="164" t="s">
        <v>537</v>
      </c>
      <c r="D28" s="164" t="s">
        <v>303</v>
      </c>
      <c r="E28" s="164" t="str">
        <f>CONCATENATE(SUM('Раздел 1'!R29:R29),"&lt;=",SUM('Раздел 1'!D29:D29),"+",SUM('Раздел 1'!K29:K29))</f>
        <v>0&lt;=0+0</v>
      </c>
      <c r="F28" s="128"/>
    </row>
    <row r="29" spans="1:6" ht="31.5">
      <c r="A29" s="165">
        <f>IF((SUM('Раздел 1'!R30:R30)&lt;=SUM('Раздел 1'!D30:D30)+SUM('Раздел 1'!K30:K30)),"","Неверно!")</f>
      </c>
      <c r="B29" s="167" t="s">
        <v>107</v>
      </c>
      <c r="C29" s="164" t="s">
        <v>538</v>
      </c>
      <c r="D29" s="164" t="s">
        <v>303</v>
      </c>
      <c r="E29" s="164" t="str">
        <f>CONCATENATE(SUM('Раздел 1'!R30:R30),"&lt;=",SUM('Раздел 1'!D30:D30),"+",SUM('Раздел 1'!K30:K30))</f>
        <v>0&lt;=0+0</v>
      </c>
      <c r="F29" s="128"/>
    </row>
    <row r="30" spans="1:6" ht="31.5">
      <c r="A30" s="165">
        <f>IF((SUM('Раздел 1'!R31:R31)&lt;=SUM('Раздел 1'!D31:D31)+SUM('Раздел 1'!K31:K31)),"","Неверно!")</f>
      </c>
      <c r="B30" s="167" t="s">
        <v>107</v>
      </c>
      <c r="C30" s="164" t="s">
        <v>539</v>
      </c>
      <c r="D30" s="164" t="s">
        <v>303</v>
      </c>
      <c r="E30" s="164" t="str">
        <f>CONCATENATE(SUM('Раздел 1'!R31:R31),"&lt;=",SUM('Раздел 1'!D31:D31),"+",SUM('Раздел 1'!K31:K31))</f>
        <v>0&lt;=0+0</v>
      </c>
      <c r="F30" s="128"/>
    </row>
    <row r="31" spans="1:6" ht="31.5">
      <c r="A31" s="165">
        <f>IF((SUM('Раздел 1'!R11:R11)&lt;=SUM('Раздел 1'!D11:D11)+SUM('Раздел 1'!K11:K11)),"","Неверно!")</f>
      </c>
      <c r="B31" s="167" t="s">
        <v>107</v>
      </c>
      <c r="C31" s="164" t="s">
        <v>540</v>
      </c>
      <c r="D31" s="164" t="s">
        <v>303</v>
      </c>
      <c r="E31" s="164" t="str">
        <f>CONCATENATE(SUM('Раздел 1'!R11:R11),"&lt;=",SUM('Раздел 1'!D11:D11),"+",SUM('Раздел 1'!K11:K11))</f>
        <v>0&lt;=0+0</v>
      </c>
      <c r="F31" s="128"/>
    </row>
    <row r="32" spans="1:6" ht="31.5">
      <c r="A32" s="165">
        <f>IF((SUM('Раздел 1'!R12:R12)&lt;=SUM('Раздел 1'!D12:D12)+SUM('Раздел 1'!K12:K12)),"","Неверно!")</f>
      </c>
      <c r="B32" s="167" t="s">
        <v>107</v>
      </c>
      <c r="C32" s="164" t="s">
        <v>541</v>
      </c>
      <c r="D32" s="164" t="s">
        <v>303</v>
      </c>
      <c r="E32" s="164" t="str">
        <f>CONCATENATE(SUM('Раздел 1'!R12:R12),"&lt;=",SUM('Раздел 1'!D12:D12),"+",SUM('Раздел 1'!K12:K12))</f>
        <v>0&lt;=0+0</v>
      </c>
      <c r="F32" s="128"/>
    </row>
    <row r="33" spans="1:6" ht="31.5">
      <c r="A33" s="165">
        <f>IF((SUM('Раздел 1'!R13:R13)&lt;=SUM('Раздел 1'!D13:D13)+SUM('Раздел 1'!K13:K13)),"","Неверно!")</f>
      </c>
      <c r="B33" s="167" t="s">
        <v>107</v>
      </c>
      <c r="C33" s="164" t="s">
        <v>542</v>
      </c>
      <c r="D33" s="164" t="s">
        <v>303</v>
      </c>
      <c r="E33" s="164" t="str">
        <f>CONCATENATE(SUM('Раздел 1'!R13:R13),"&lt;=",SUM('Раздел 1'!D13:D13),"+",SUM('Раздел 1'!K13:K13))</f>
        <v>0&lt;=0+0</v>
      </c>
      <c r="F33" s="128"/>
    </row>
    <row r="34" spans="1:6" ht="31.5">
      <c r="A34" s="165">
        <f>IF((SUM('Раздел 1'!R14:R14)&lt;=SUM('Раздел 1'!D14:D14)+SUM('Раздел 1'!K14:K14)),"","Неверно!")</f>
      </c>
      <c r="B34" s="167" t="s">
        <v>107</v>
      </c>
      <c r="C34" s="164" t="s">
        <v>543</v>
      </c>
      <c r="D34" s="164" t="s">
        <v>303</v>
      </c>
      <c r="E34" s="164" t="str">
        <f>CONCATENATE(SUM('Раздел 1'!R14:R14),"&lt;=",SUM('Раздел 1'!D14:D14),"+",SUM('Раздел 1'!K14:K14))</f>
        <v>0&lt;=0+0</v>
      </c>
      <c r="F34" s="128"/>
    </row>
    <row r="35" spans="1:6" ht="31.5">
      <c r="A35" s="165">
        <f>IF((SUM('Раздел 1'!R15:R15)&lt;=SUM('Раздел 1'!D15:D15)+SUM('Раздел 1'!K15:K15)),"","Неверно!")</f>
      </c>
      <c r="B35" s="167" t="s">
        <v>107</v>
      </c>
      <c r="C35" s="164" t="s">
        <v>544</v>
      </c>
      <c r="D35" s="164" t="s">
        <v>303</v>
      </c>
      <c r="E35" s="164" t="str">
        <f>CONCATENATE(SUM('Раздел 1'!R15:R15),"&lt;=",SUM('Раздел 1'!D15:D15),"+",SUM('Раздел 1'!K15:K15))</f>
        <v>0&lt;=0+0</v>
      </c>
      <c r="F35" s="128"/>
    </row>
    <row r="36" spans="1:6" ht="31.5">
      <c r="A36" s="165">
        <f>IF((SUM('Раздел 1'!R16:R16)&lt;=SUM('Раздел 1'!D16:D16)+SUM('Раздел 1'!K16:K16)),"","Неверно!")</f>
      </c>
      <c r="B36" s="167" t="s">
        <v>107</v>
      </c>
      <c r="C36" s="164" t="s">
        <v>545</v>
      </c>
      <c r="D36" s="164" t="s">
        <v>303</v>
      </c>
      <c r="E36" s="164" t="str">
        <f>CONCATENATE(SUM('Раздел 1'!R16:R16),"&lt;=",SUM('Раздел 1'!D16:D16),"+",SUM('Раздел 1'!K16:K16))</f>
        <v>0&lt;=0+0</v>
      </c>
      <c r="F36" s="128"/>
    </row>
    <row r="37" spans="1:6" ht="31.5">
      <c r="A37" s="165">
        <f>IF((SUM('Раздел 1'!R17:R17)&lt;=SUM('Раздел 1'!D17:D17)+SUM('Раздел 1'!K17:K17)),"","Неверно!")</f>
      </c>
      <c r="B37" s="167" t="s">
        <v>107</v>
      </c>
      <c r="C37" s="164" t="s">
        <v>546</v>
      </c>
      <c r="D37" s="164" t="s">
        <v>303</v>
      </c>
      <c r="E37" s="164" t="str">
        <f>CONCATENATE(SUM('Раздел 1'!R17:R17),"&lt;=",SUM('Раздел 1'!D17:D17),"+",SUM('Раздел 1'!K17:K17))</f>
        <v>0&lt;=0+0</v>
      </c>
      <c r="F37" s="128"/>
    </row>
    <row r="38" spans="1:6" ht="31.5">
      <c r="A38" s="165">
        <f>IF((SUM('Раздел 1'!D25:D25)=SUM('Раздел 1'!D26:D29)),"","Неверно!")</f>
      </c>
      <c r="B38" s="167" t="s">
        <v>108</v>
      </c>
      <c r="C38" s="164" t="s">
        <v>547</v>
      </c>
      <c r="D38" s="164" t="s">
        <v>240</v>
      </c>
      <c r="E38" s="164" t="str">
        <f>CONCATENATE(SUM('Раздел 1'!D25:D25),"=",SUM('Раздел 1'!D26:D29))</f>
        <v>0=0</v>
      </c>
      <c r="F38" s="128"/>
    </row>
    <row r="39" spans="1:6" ht="31.5">
      <c r="A39" s="165">
        <f>IF((SUM('Раздел 1'!M25:M25)=SUM('Раздел 1'!M26:M29)),"","Неверно!")</f>
      </c>
      <c r="B39" s="167" t="s">
        <v>108</v>
      </c>
      <c r="C39" s="164" t="s">
        <v>548</v>
      </c>
      <c r="D39" s="164" t="s">
        <v>240</v>
      </c>
      <c r="E39" s="164" t="str">
        <f>CONCATENATE(SUM('Раздел 1'!M25:M25),"=",SUM('Раздел 1'!M26:M29))</f>
        <v>0=0</v>
      </c>
      <c r="F39" s="128"/>
    </row>
    <row r="40" spans="1:6" ht="31.5">
      <c r="A40" s="165">
        <f>IF((SUM('Раздел 1'!N25:N25)=SUM('Раздел 1'!N26:N29)),"","Неверно!")</f>
      </c>
      <c r="B40" s="167" t="s">
        <v>108</v>
      </c>
      <c r="C40" s="164" t="s">
        <v>549</v>
      </c>
      <c r="D40" s="164" t="s">
        <v>240</v>
      </c>
      <c r="E40" s="164" t="str">
        <f>CONCATENATE(SUM('Раздел 1'!N25:N25),"=",SUM('Раздел 1'!N26:N29))</f>
        <v>0=0</v>
      </c>
      <c r="F40" s="128"/>
    </row>
    <row r="41" spans="1:6" ht="31.5">
      <c r="A41" s="165">
        <f>IF((SUM('Раздел 1'!O25:O25)=SUM('Раздел 1'!O26:O29)),"","Неверно!")</f>
      </c>
      <c r="B41" s="167" t="s">
        <v>108</v>
      </c>
      <c r="C41" s="164" t="s">
        <v>550</v>
      </c>
      <c r="D41" s="164" t="s">
        <v>240</v>
      </c>
      <c r="E41" s="164" t="str">
        <f>CONCATENATE(SUM('Раздел 1'!O25:O25),"=",SUM('Раздел 1'!O26:O29))</f>
        <v>0=0</v>
      </c>
      <c r="F41" s="128"/>
    </row>
    <row r="42" spans="1:6" ht="31.5">
      <c r="A42" s="165">
        <f>IF((SUM('Раздел 1'!P25:P25)=SUM('Раздел 1'!P26:P29)),"","Неверно!")</f>
      </c>
      <c r="B42" s="167" t="s">
        <v>108</v>
      </c>
      <c r="C42" s="164" t="s">
        <v>551</v>
      </c>
      <c r="D42" s="164" t="s">
        <v>240</v>
      </c>
      <c r="E42" s="164" t="str">
        <f>CONCATENATE(SUM('Раздел 1'!P25:P25),"=",SUM('Раздел 1'!P26:P29))</f>
        <v>0=0</v>
      </c>
      <c r="F42" s="128"/>
    </row>
    <row r="43" spans="1:6" ht="31.5">
      <c r="A43" s="165">
        <f>IF((SUM('Раздел 1'!Q25:Q25)=SUM('Раздел 1'!Q26:Q29)),"","Неверно!")</f>
      </c>
      <c r="B43" s="167" t="s">
        <v>108</v>
      </c>
      <c r="C43" s="164" t="s">
        <v>552</v>
      </c>
      <c r="D43" s="164" t="s">
        <v>240</v>
      </c>
      <c r="E43" s="164" t="str">
        <f>CONCATENATE(SUM('Раздел 1'!Q25:Q25),"=",SUM('Раздел 1'!Q26:Q29))</f>
        <v>0=0</v>
      </c>
      <c r="F43" s="128"/>
    </row>
    <row r="44" spans="1:6" ht="31.5">
      <c r="A44" s="165">
        <f>IF((SUM('Раздел 1'!R25:R25)=SUM('Раздел 1'!R26:R29)),"","Неверно!")</f>
      </c>
      <c r="B44" s="167" t="s">
        <v>108</v>
      </c>
      <c r="C44" s="164" t="s">
        <v>553</v>
      </c>
      <c r="D44" s="164" t="s">
        <v>240</v>
      </c>
      <c r="E44" s="164" t="str">
        <f>CONCATENATE(SUM('Раздел 1'!R25:R25),"=",SUM('Раздел 1'!R26:R29))</f>
        <v>0=0</v>
      </c>
      <c r="F44" s="128"/>
    </row>
    <row r="45" spans="1:6" ht="31.5">
      <c r="A45" s="165">
        <f>IF((SUM('Раздел 1'!E25:E25)=SUM('Раздел 1'!E26:E29)),"","Неверно!")</f>
      </c>
      <c r="B45" s="167" t="s">
        <v>108</v>
      </c>
      <c r="C45" s="164" t="s">
        <v>554</v>
      </c>
      <c r="D45" s="164" t="s">
        <v>240</v>
      </c>
      <c r="E45" s="164" t="str">
        <f>CONCATENATE(SUM('Раздел 1'!E25:E25),"=",SUM('Раздел 1'!E26:E29))</f>
        <v>0=0</v>
      </c>
      <c r="F45" s="128"/>
    </row>
    <row r="46" spans="1:6" ht="31.5">
      <c r="A46" s="165">
        <f>IF((SUM('Раздел 1'!F25:F25)=SUM('Раздел 1'!F26:F29)),"","Неверно!")</f>
      </c>
      <c r="B46" s="167" t="s">
        <v>108</v>
      </c>
      <c r="C46" s="164" t="s">
        <v>555</v>
      </c>
      <c r="D46" s="164" t="s">
        <v>240</v>
      </c>
      <c r="E46" s="164" t="str">
        <f>CONCATENATE(SUM('Раздел 1'!F25:F25),"=",SUM('Раздел 1'!F26:F29))</f>
        <v>0=0</v>
      </c>
      <c r="F46" s="128"/>
    </row>
    <row r="47" spans="1:6" ht="31.5">
      <c r="A47" s="165">
        <f>IF((SUM('Раздел 1'!G25:G25)=SUM('Раздел 1'!G26:G29)),"","Неверно!")</f>
      </c>
      <c r="B47" s="167" t="s">
        <v>108</v>
      </c>
      <c r="C47" s="164" t="s">
        <v>556</v>
      </c>
      <c r="D47" s="164" t="s">
        <v>240</v>
      </c>
      <c r="E47" s="164" t="str">
        <f>CONCATENATE(SUM('Раздел 1'!G25:G25),"=",SUM('Раздел 1'!G26:G29))</f>
        <v>0=0</v>
      </c>
      <c r="F47" s="128"/>
    </row>
    <row r="48" spans="1:6" ht="31.5">
      <c r="A48" s="165">
        <f>IF((SUM('Раздел 1'!H25:H25)=SUM('Раздел 1'!H26:H29)),"","Неверно!")</f>
      </c>
      <c r="B48" s="167" t="s">
        <v>108</v>
      </c>
      <c r="C48" s="164" t="s">
        <v>557</v>
      </c>
      <c r="D48" s="164" t="s">
        <v>240</v>
      </c>
      <c r="E48" s="164" t="str">
        <f>CONCATENATE(SUM('Раздел 1'!H25:H25),"=",SUM('Раздел 1'!H26:H29))</f>
        <v>0=0</v>
      </c>
      <c r="F48" s="128"/>
    </row>
    <row r="49" spans="1:6" ht="31.5">
      <c r="A49" s="165">
        <f>IF((SUM('Раздел 1'!I25:I25)=SUM('Раздел 1'!I26:I29)),"","Неверно!")</f>
      </c>
      <c r="B49" s="167" t="s">
        <v>108</v>
      </c>
      <c r="C49" s="164" t="s">
        <v>558</v>
      </c>
      <c r="D49" s="164" t="s">
        <v>240</v>
      </c>
      <c r="E49" s="164" t="str">
        <f>CONCATENATE(SUM('Раздел 1'!I25:I25),"=",SUM('Раздел 1'!I26:I29))</f>
        <v>0=0</v>
      </c>
      <c r="F49" s="128"/>
    </row>
    <row r="50" spans="1:6" ht="31.5">
      <c r="A50" s="165">
        <f>IF((SUM('Раздел 1'!J25:J25)=SUM('Раздел 1'!J26:J29)),"","Неверно!")</f>
      </c>
      <c r="B50" s="167" t="s">
        <v>108</v>
      </c>
      <c r="C50" s="164" t="s">
        <v>559</v>
      </c>
      <c r="D50" s="164" t="s">
        <v>240</v>
      </c>
      <c r="E50" s="164" t="str">
        <f>CONCATENATE(SUM('Раздел 1'!J25:J25),"=",SUM('Раздел 1'!J26:J29))</f>
        <v>0=0</v>
      </c>
      <c r="F50" s="128"/>
    </row>
    <row r="51" spans="1:6" ht="31.5">
      <c r="A51" s="165">
        <f>IF((SUM('Раздел 1'!K25:K25)=SUM('Раздел 1'!K26:K29)),"","Неверно!")</f>
      </c>
      <c r="B51" s="167" t="s">
        <v>108</v>
      </c>
      <c r="C51" s="164" t="s">
        <v>560</v>
      </c>
      <c r="D51" s="164" t="s">
        <v>240</v>
      </c>
      <c r="E51" s="164" t="str">
        <f>CONCATENATE(SUM('Раздел 1'!K25:K25),"=",SUM('Раздел 1'!K26:K29))</f>
        <v>0=0</v>
      </c>
      <c r="F51" s="128"/>
    </row>
    <row r="52" spans="1:6" ht="31.5">
      <c r="A52" s="165">
        <f>IF((SUM('Раздел 1'!L25:L25)=SUM('Раздел 1'!L26:L29)),"","Неверно!")</f>
      </c>
      <c r="B52" s="167" t="s">
        <v>108</v>
      </c>
      <c r="C52" s="164" t="s">
        <v>561</v>
      </c>
      <c r="D52" s="164" t="s">
        <v>240</v>
      </c>
      <c r="E52" s="164" t="str">
        <f>CONCATENATE(SUM('Раздел 1'!L25:L25),"=",SUM('Раздел 1'!L26:L29))</f>
        <v>0=0</v>
      </c>
      <c r="F52" s="128"/>
    </row>
    <row r="53" spans="1:6" ht="31.5">
      <c r="A53" s="165">
        <f>IF((SUM('Разделы 5, 6, 7'!C25:C25)&gt;0),"","Неверно!")</f>
      </c>
      <c r="B53" s="167" t="s">
        <v>109</v>
      </c>
      <c r="C53" s="164" t="s">
        <v>562</v>
      </c>
      <c r="D53" s="164" t="s">
        <v>563</v>
      </c>
      <c r="E53" s="164" t="str">
        <f>CONCATENATE(SUM('Разделы 5, 6, 7'!C25:C25),"&gt;",0)</f>
        <v>64&gt;0</v>
      </c>
      <c r="F53" s="128"/>
    </row>
    <row r="54" spans="1:6" ht="31.5">
      <c r="A54" s="165">
        <f>IF((SUM('Разделы 5, 6, 7'!C26:C26)&gt;0),"","Неверно!")</f>
      </c>
      <c r="B54" s="167" t="s">
        <v>109</v>
      </c>
      <c r="C54" s="164" t="s">
        <v>564</v>
      </c>
      <c r="D54" s="164" t="s">
        <v>563</v>
      </c>
      <c r="E54" s="164" t="str">
        <f>CONCATENATE(SUM('Разделы 5, 6, 7'!C26:C26),"&gt;",0)</f>
        <v>1&gt;0</v>
      </c>
      <c r="F54" s="128"/>
    </row>
    <row r="55" spans="1:6" ht="31.5">
      <c r="A55" s="165">
        <f>IF((SUM('Раздел 1'!D9:D9)=SUM('Раздел 1'!E9:J9)),"","Неверно!")</f>
      </c>
      <c r="B55" s="167" t="s">
        <v>110</v>
      </c>
      <c r="C55" s="164" t="s">
        <v>565</v>
      </c>
      <c r="D55" s="164" t="s">
        <v>237</v>
      </c>
      <c r="E55" s="164" t="str">
        <f>CONCATENATE(SUM('Раздел 1'!D9:D9),"=",SUM('Раздел 1'!E9:J9))</f>
        <v>0=0</v>
      </c>
      <c r="F55" s="128"/>
    </row>
    <row r="56" spans="1:6" ht="31.5">
      <c r="A56" s="165">
        <f>IF((SUM('Раздел 1'!D18:D18)=SUM('Раздел 1'!E18:J18)),"","Неверно!")</f>
      </c>
      <c r="B56" s="167" t="s">
        <v>110</v>
      </c>
      <c r="C56" s="164" t="s">
        <v>566</v>
      </c>
      <c r="D56" s="164" t="s">
        <v>237</v>
      </c>
      <c r="E56" s="164" t="str">
        <f>CONCATENATE(SUM('Раздел 1'!D18:D18),"=",SUM('Раздел 1'!E18:J18))</f>
        <v>0=0</v>
      </c>
      <c r="F56" s="128"/>
    </row>
    <row r="57" spans="1:6" ht="31.5">
      <c r="A57" s="165">
        <f>IF((SUM('Раздел 1'!D19:D19)=SUM('Раздел 1'!E19:J19)),"","Неверно!")</f>
      </c>
      <c r="B57" s="167" t="s">
        <v>110</v>
      </c>
      <c r="C57" s="164" t="s">
        <v>567</v>
      </c>
      <c r="D57" s="164" t="s">
        <v>237</v>
      </c>
      <c r="E57" s="164" t="str">
        <f>CONCATENATE(SUM('Раздел 1'!D19:D19),"=",SUM('Раздел 1'!E19:J19))</f>
        <v>0=0</v>
      </c>
      <c r="F57" s="128"/>
    </row>
    <row r="58" spans="1:6" ht="31.5">
      <c r="A58" s="165">
        <f>IF((SUM('Раздел 1'!D20:D20)=SUM('Раздел 1'!E20:J20)),"","Неверно!")</f>
      </c>
      <c r="B58" s="167" t="s">
        <v>110</v>
      </c>
      <c r="C58" s="164" t="s">
        <v>568</v>
      </c>
      <c r="D58" s="164" t="s">
        <v>237</v>
      </c>
      <c r="E58" s="164" t="str">
        <f>CONCATENATE(SUM('Раздел 1'!D20:D20),"=",SUM('Раздел 1'!E20:J20))</f>
        <v>0=0</v>
      </c>
      <c r="F58" s="128"/>
    </row>
    <row r="59" spans="1:6" ht="31.5">
      <c r="A59" s="165">
        <f>IF((SUM('Раздел 1'!D21:D21)=SUM('Раздел 1'!E21:J21)),"","Неверно!")</f>
      </c>
      <c r="B59" s="167" t="s">
        <v>110</v>
      </c>
      <c r="C59" s="164" t="s">
        <v>569</v>
      </c>
      <c r="D59" s="164" t="s">
        <v>237</v>
      </c>
      <c r="E59" s="164" t="str">
        <f>CONCATENATE(SUM('Раздел 1'!D21:D21),"=",SUM('Раздел 1'!E21:J21))</f>
        <v>0=0</v>
      </c>
      <c r="F59" s="128"/>
    </row>
    <row r="60" spans="1:6" ht="31.5">
      <c r="A60" s="165">
        <f>IF((SUM('Раздел 1'!D22:D22)=SUM('Раздел 1'!E22:J22)),"","Неверно!")</f>
      </c>
      <c r="B60" s="167" t="s">
        <v>110</v>
      </c>
      <c r="C60" s="164" t="s">
        <v>570</v>
      </c>
      <c r="D60" s="164" t="s">
        <v>237</v>
      </c>
      <c r="E60" s="164" t="str">
        <f>CONCATENATE(SUM('Раздел 1'!D22:D22),"=",SUM('Раздел 1'!E22:J22))</f>
        <v>0=0</v>
      </c>
      <c r="F60" s="128"/>
    </row>
    <row r="61" spans="1:6" ht="31.5">
      <c r="A61" s="165">
        <f>IF((SUM('Раздел 1'!D23:D23)=SUM('Раздел 1'!E23:J23)),"","Неверно!")</f>
      </c>
      <c r="B61" s="167" t="s">
        <v>110</v>
      </c>
      <c r="C61" s="164" t="s">
        <v>571</v>
      </c>
      <c r="D61" s="164" t="s">
        <v>237</v>
      </c>
      <c r="E61" s="164" t="str">
        <f>CONCATENATE(SUM('Раздел 1'!D23:D23),"=",SUM('Раздел 1'!E23:J23))</f>
        <v>0=0</v>
      </c>
      <c r="F61" s="128"/>
    </row>
    <row r="62" spans="1:6" ht="31.5">
      <c r="A62" s="165">
        <f>IF((SUM('Раздел 1'!D24:D24)=SUM('Раздел 1'!E24:J24)),"","Неверно!")</f>
      </c>
      <c r="B62" s="167" t="s">
        <v>110</v>
      </c>
      <c r="C62" s="164" t="s">
        <v>572</v>
      </c>
      <c r="D62" s="164" t="s">
        <v>237</v>
      </c>
      <c r="E62" s="164" t="str">
        <f>CONCATENATE(SUM('Раздел 1'!D24:D24),"=",SUM('Раздел 1'!E24:J24))</f>
        <v>0=0</v>
      </c>
      <c r="F62" s="128"/>
    </row>
    <row r="63" spans="1:6" ht="31.5">
      <c r="A63" s="165">
        <f>IF((SUM('Раздел 1'!D25:D25)=SUM('Раздел 1'!E25:J25)),"","Неверно!")</f>
      </c>
      <c r="B63" s="167" t="s">
        <v>110</v>
      </c>
      <c r="C63" s="164" t="s">
        <v>573</v>
      </c>
      <c r="D63" s="164" t="s">
        <v>237</v>
      </c>
      <c r="E63" s="164" t="str">
        <f>CONCATENATE(SUM('Раздел 1'!D25:D25),"=",SUM('Раздел 1'!E25:J25))</f>
        <v>0=0</v>
      </c>
      <c r="F63" s="128"/>
    </row>
    <row r="64" spans="1:6" ht="31.5">
      <c r="A64" s="165">
        <f>IF((SUM('Раздел 1'!D26:D26)=SUM('Раздел 1'!E26:J26)),"","Неверно!")</f>
      </c>
      <c r="B64" s="167" t="s">
        <v>110</v>
      </c>
      <c r="C64" s="164" t="s">
        <v>574</v>
      </c>
      <c r="D64" s="164" t="s">
        <v>237</v>
      </c>
      <c r="E64" s="164" t="str">
        <f>CONCATENATE(SUM('Раздел 1'!D26:D26),"=",SUM('Раздел 1'!E26:J26))</f>
        <v>0=0</v>
      </c>
      <c r="F64" s="128"/>
    </row>
    <row r="65" spans="1:6" ht="31.5">
      <c r="A65" s="165">
        <f>IF((SUM('Раздел 1'!D27:D27)=SUM('Раздел 1'!E27:J27)),"","Неверно!")</f>
      </c>
      <c r="B65" s="167" t="s">
        <v>110</v>
      </c>
      <c r="C65" s="164" t="s">
        <v>575</v>
      </c>
      <c r="D65" s="164" t="s">
        <v>237</v>
      </c>
      <c r="E65" s="164" t="str">
        <f>CONCATENATE(SUM('Раздел 1'!D27:D27),"=",SUM('Раздел 1'!E27:J27))</f>
        <v>0=0</v>
      </c>
      <c r="F65" s="128"/>
    </row>
    <row r="66" spans="1:6" ht="31.5">
      <c r="A66" s="165">
        <f>IF((SUM('Раздел 1'!D10:D10)=SUM('Раздел 1'!E10:J10)),"","Неверно!")</f>
      </c>
      <c r="B66" s="167" t="s">
        <v>110</v>
      </c>
      <c r="C66" s="164" t="s">
        <v>576</v>
      </c>
      <c r="D66" s="164" t="s">
        <v>237</v>
      </c>
      <c r="E66" s="164" t="str">
        <f>CONCATENATE(SUM('Раздел 1'!D10:D10),"=",SUM('Раздел 1'!E10:J10))</f>
        <v>0=0</v>
      </c>
      <c r="F66" s="128"/>
    </row>
    <row r="67" spans="1:6" ht="31.5">
      <c r="A67" s="165">
        <f>IF((SUM('Раздел 1'!D28:D28)=SUM('Раздел 1'!E28:J28)),"","Неверно!")</f>
      </c>
      <c r="B67" s="167" t="s">
        <v>110</v>
      </c>
      <c r="C67" s="164" t="s">
        <v>577</v>
      </c>
      <c r="D67" s="164" t="s">
        <v>237</v>
      </c>
      <c r="E67" s="164" t="str">
        <f>CONCATENATE(SUM('Раздел 1'!D28:D28),"=",SUM('Раздел 1'!E28:J28))</f>
        <v>0=0</v>
      </c>
      <c r="F67" s="128"/>
    </row>
    <row r="68" spans="1:6" ht="31.5">
      <c r="A68" s="165">
        <f>IF((SUM('Раздел 1'!D29:D29)=SUM('Раздел 1'!E29:J29)),"","Неверно!")</f>
      </c>
      <c r="B68" s="167" t="s">
        <v>110</v>
      </c>
      <c r="C68" s="164" t="s">
        <v>578</v>
      </c>
      <c r="D68" s="164" t="s">
        <v>237</v>
      </c>
      <c r="E68" s="164" t="str">
        <f>CONCATENATE(SUM('Раздел 1'!D29:D29),"=",SUM('Раздел 1'!E29:J29))</f>
        <v>0=0</v>
      </c>
      <c r="F68" s="128"/>
    </row>
    <row r="69" spans="1:6" ht="31.5">
      <c r="A69" s="165">
        <f>IF((SUM('Раздел 1'!D30:D30)=SUM('Раздел 1'!E30:J30)),"","Неверно!")</f>
      </c>
      <c r="B69" s="167" t="s">
        <v>110</v>
      </c>
      <c r="C69" s="164" t="s">
        <v>579</v>
      </c>
      <c r="D69" s="164" t="s">
        <v>237</v>
      </c>
      <c r="E69" s="164" t="str">
        <f>CONCATENATE(SUM('Раздел 1'!D30:D30),"=",SUM('Раздел 1'!E30:J30))</f>
        <v>0=0</v>
      </c>
      <c r="F69" s="128"/>
    </row>
    <row r="70" spans="1:6" ht="31.5">
      <c r="A70" s="165">
        <f>IF((SUM('Раздел 1'!D31:D31)=SUM('Раздел 1'!E31:J31)),"","Неверно!")</f>
      </c>
      <c r="B70" s="167" t="s">
        <v>110</v>
      </c>
      <c r="C70" s="164" t="s">
        <v>580</v>
      </c>
      <c r="D70" s="164" t="s">
        <v>237</v>
      </c>
      <c r="E70" s="164" t="str">
        <f>CONCATENATE(SUM('Раздел 1'!D31:D31),"=",SUM('Раздел 1'!E31:J31))</f>
        <v>0=0</v>
      </c>
      <c r="F70" s="128"/>
    </row>
    <row r="71" spans="1:6" ht="31.5">
      <c r="A71" s="165">
        <f>IF((SUM('Раздел 1'!D11:D11)=SUM('Раздел 1'!E11:J11)),"","Неверно!")</f>
      </c>
      <c r="B71" s="167" t="s">
        <v>110</v>
      </c>
      <c r="C71" s="164" t="s">
        <v>581</v>
      </c>
      <c r="D71" s="164" t="s">
        <v>237</v>
      </c>
      <c r="E71" s="164" t="str">
        <f>CONCATENATE(SUM('Раздел 1'!D11:D11),"=",SUM('Раздел 1'!E11:J11))</f>
        <v>0=0</v>
      </c>
      <c r="F71" s="128"/>
    </row>
    <row r="72" spans="1:6" ht="31.5">
      <c r="A72" s="165">
        <f>IF((SUM('Раздел 1'!D12:D12)=SUM('Раздел 1'!E12:J12)),"","Неверно!")</f>
      </c>
      <c r="B72" s="167" t="s">
        <v>110</v>
      </c>
      <c r="C72" s="164" t="s">
        <v>582</v>
      </c>
      <c r="D72" s="164" t="s">
        <v>237</v>
      </c>
      <c r="E72" s="164" t="str">
        <f>CONCATENATE(SUM('Раздел 1'!D12:D12),"=",SUM('Раздел 1'!E12:J12))</f>
        <v>0=0</v>
      </c>
      <c r="F72" s="128"/>
    </row>
    <row r="73" spans="1:6" ht="31.5">
      <c r="A73" s="165">
        <f>IF((SUM('Раздел 1'!D13:D13)=SUM('Раздел 1'!E13:J13)),"","Неверно!")</f>
      </c>
      <c r="B73" s="167" t="s">
        <v>110</v>
      </c>
      <c r="C73" s="164" t="s">
        <v>583</v>
      </c>
      <c r="D73" s="164" t="s">
        <v>237</v>
      </c>
      <c r="E73" s="164" t="str">
        <f>CONCATENATE(SUM('Раздел 1'!D13:D13),"=",SUM('Раздел 1'!E13:J13))</f>
        <v>0=0</v>
      </c>
      <c r="F73" s="128"/>
    </row>
    <row r="74" spans="1:6" ht="31.5">
      <c r="A74" s="165">
        <f>IF((SUM('Раздел 1'!D14:D14)=SUM('Раздел 1'!E14:J14)),"","Неверно!")</f>
      </c>
      <c r="B74" s="167" t="s">
        <v>110</v>
      </c>
      <c r="C74" s="164" t="s">
        <v>584</v>
      </c>
      <c r="D74" s="164" t="s">
        <v>237</v>
      </c>
      <c r="E74" s="164" t="str">
        <f>CONCATENATE(SUM('Раздел 1'!D14:D14),"=",SUM('Раздел 1'!E14:J14))</f>
        <v>0=0</v>
      </c>
      <c r="F74" s="128"/>
    </row>
    <row r="75" spans="1:6" ht="31.5">
      <c r="A75" s="165">
        <f>IF((SUM('Раздел 1'!D15:D15)=SUM('Раздел 1'!E15:J15)),"","Неверно!")</f>
      </c>
      <c r="B75" s="167" t="s">
        <v>110</v>
      </c>
      <c r="C75" s="164" t="s">
        <v>585</v>
      </c>
      <c r="D75" s="164" t="s">
        <v>237</v>
      </c>
      <c r="E75" s="164" t="str">
        <f>CONCATENATE(SUM('Раздел 1'!D15:D15),"=",SUM('Раздел 1'!E15:J15))</f>
        <v>0=0</v>
      </c>
      <c r="F75" s="128"/>
    </row>
    <row r="76" spans="1:6" ht="31.5">
      <c r="A76" s="165">
        <f>IF((SUM('Раздел 1'!D16:D16)=SUM('Раздел 1'!E16:J16)),"","Неверно!")</f>
      </c>
      <c r="B76" s="167" t="s">
        <v>110</v>
      </c>
      <c r="C76" s="164" t="s">
        <v>586</v>
      </c>
      <c r="D76" s="164" t="s">
        <v>237</v>
      </c>
      <c r="E76" s="164" t="str">
        <f>CONCATENATE(SUM('Раздел 1'!D16:D16),"=",SUM('Раздел 1'!E16:J16))</f>
        <v>0=0</v>
      </c>
      <c r="F76" s="128"/>
    </row>
    <row r="77" spans="1:6" ht="31.5">
      <c r="A77" s="165">
        <f>IF((SUM('Раздел 1'!D17:D17)=SUM('Раздел 1'!E17:J17)),"","Неверно!")</f>
      </c>
      <c r="B77" s="167" t="s">
        <v>110</v>
      </c>
      <c r="C77" s="164" t="s">
        <v>587</v>
      </c>
      <c r="D77" s="164" t="s">
        <v>237</v>
      </c>
      <c r="E77" s="164" t="str">
        <f>CONCATENATE(SUM('Раздел 1'!D17:D17),"=",SUM('Раздел 1'!E17:J17))</f>
        <v>0=0</v>
      </c>
      <c r="F77" s="128"/>
    </row>
    <row r="78" spans="1:6" ht="31.5">
      <c r="A78" s="165">
        <f>IF((SUM('Раздел 1'!K9:K9)=SUM('Раздел 1'!L9:Q9)),"","Неверно!")</f>
      </c>
      <c r="B78" s="167" t="s">
        <v>111</v>
      </c>
      <c r="C78" s="164" t="s">
        <v>588</v>
      </c>
      <c r="D78" s="164" t="s">
        <v>236</v>
      </c>
      <c r="E78" s="164" t="str">
        <f>CONCATENATE(SUM('Раздел 1'!K9:K9),"=",SUM('Раздел 1'!L9:Q9))</f>
        <v>0=0</v>
      </c>
      <c r="F78" s="128"/>
    </row>
    <row r="79" spans="1:6" ht="31.5">
      <c r="A79" s="165">
        <f>IF((SUM('Раздел 1'!K18:K18)=SUM('Раздел 1'!L18:Q18)),"","Неверно!")</f>
      </c>
      <c r="B79" s="167" t="s">
        <v>111</v>
      </c>
      <c r="C79" s="164" t="s">
        <v>589</v>
      </c>
      <c r="D79" s="164" t="s">
        <v>236</v>
      </c>
      <c r="E79" s="164" t="str">
        <f>CONCATENATE(SUM('Раздел 1'!K18:K18),"=",SUM('Раздел 1'!L18:Q18))</f>
        <v>0=0</v>
      </c>
      <c r="F79" s="128"/>
    </row>
    <row r="80" spans="1:6" ht="31.5">
      <c r="A80" s="165">
        <f>IF((SUM('Раздел 1'!K19:K19)=SUM('Раздел 1'!L19:Q19)),"","Неверно!")</f>
      </c>
      <c r="B80" s="167" t="s">
        <v>111</v>
      </c>
      <c r="C80" s="164" t="s">
        <v>590</v>
      </c>
      <c r="D80" s="164" t="s">
        <v>236</v>
      </c>
      <c r="E80" s="164" t="str">
        <f>CONCATENATE(SUM('Раздел 1'!K19:K19),"=",SUM('Раздел 1'!L19:Q19))</f>
        <v>0=0</v>
      </c>
      <c r="F80" s="128"/>
    </row>
    <row r="81" spans="1:6" ht="31.5">
      <c r="A81" s="165">
        <f>IF((SUM('Раздел 1'!K20:K20)=SUM('Раздел 1'!L20:Q20)),"","Неверно!")</f>
      </c>
      <c r="B81" s="167" t="s">
        <v>111</v>
      </c>
      <c r="C81" s="164" t="s">
        <v>591</v>
      </c>
      <c r="D81" s="164" t="s">
        <v>236</v>
      </c>
      <c r="E81" s="164" t="str">
        <f>CONCATENATE(SUM('Раздел 1'!K20:K20),"=",SUM('Раздел 1'!L20:Q20))</f>
        <v>0=0</v>
      </c>
      <c r="F81" s="128"/>
    </row>
    <row r="82" spans="1:6" ht="31.5">
      <c r="A82" s="165">
        <f>IF((SUM('Раздел 1'!K21:K21)=SUM('Раздел 1'!L21:Q21)),"","Неверно!")</f>
      </c>
      <c r="B82" s="167" t="s">
        <v>111</v>
      </c>
      <c r="C82" s="164" t="s">
        <v>592</v>
      </c>
      <c r="D82" s="164" t="s">
        <v>236</v>
      </c>
      <c r="E82" s="164" t="str">
        <f>CONCATENATE(SUM('Раздел 1'!K21:K21),"=",SUM('Раздел 1'!L21:Q21))</f>
        <v>0=0</v>
      </c>
      <c r="F82" s="128"/>
    </row>
    <row r="83" spans="1:6" ht="31.5">
      <c r="A83" s="165">
        <f>IF((SUM('Раздел 1'!K22:K22)=SUM('Раздел 1'!L22:Q22)),"","Неверно!")</f>
      </c>
      <c r="B83" s="167" t="s">
        <v>111</v>
      </c>
      <c r="C83" s="164" t="s">
        <v>593</v>
      </c>
      <c r="D83" s="164" t="s">
        <v>236</v>
      </c>
      <c r="E83" s="164" t="str">
        <f>CONCATENATE(SUM('Раздел 1'!K22:K22),"=",SUM('Раздел 1'!L22:Q22))</f>
        <v>0=0</v>
      </c>
      <c r="F83" s="128"/>
    </row>
    <row r="84" spans="1:6" ht="31.5">
      <c r="A84" s="165">
        <f>IF((SUM('Раздел 1'!K23:K23)=SUM('Раздел 1'!L23:Q23)),"","Неверно!")</f>
      </c>
      <c r="B84" s="167" t="s">
        <v>111</v>
      </c>
      <c r="C84" s="164" t="s">
        <v>594</v>
      </c>
      <c r="D84" s="164" t="s">
        <v>236</v>
      </c>
      <c r="E84" s="164" t="str">
        <f>CONCATENATE(SUM('Раздел 1'!K23:K23),"=",SUM('Раздел 1'!L23:Q23))</f>
        <v>0=0</v>
      </c>
      <c r="F84" s="128"/>
    </row>
    <row r="85" spans="1:6" ht="31.5">
      <c r="A85" s="165">
        <f>IF((SUM('Раздел 1'!K24:K24)=SUM('Раздел 1'!L24:Q24)),"","Неверно!")</f>
      </c>
      <c r="B85" s="167" t="s">
        <v>111</v>
      </c>
      <c r="C85" s="164" t="s">
        <v>595</v>
      </c>
      <c r="D85" s="164" t="s">
        <v>236</v>
      </c>
      <c r="E85" s="164" t="str">
        <f>CONCATENATE(SUM('Раздел 1'!K24:K24),"=",SUM('Раздел 1'!L24:Q24))</f>
        <v>0=0</v>
      </c>
      <c r="F85" s="128"/>
    </row>
    <row r="86" spans="1:6" ht="31.5">
      <c r="A86" s="165">
        <f>IF((SUM('Раздел 1'!K25:K25)=SUM('Раздел 1'!L25:Q25)),"","Неверно!")</f>
      </c>
      <c r="B86" s="167" t="s">
        <v>111</v>
      </c>
      <c r="C86" s="164" t="s">
        <v>596</v>
      </c>
      <c r="D86" s="164" t="s">
        <v>236</v>
      </c>
      <c r="E86" s="164" t="str">
        <f>CONCATENATE(SUM('Раздел 1'!K25:K25),"=",SUM('Раздел 1'!L25:Q25))</f>
        <v>0=0</v>
      </c>
      <c r="F86" s="128"/>
    </row>
    <row r="87" spans="1:6" ht="31.5">
      <c r="A87" s="165">
        <f>IF((SUM('Раздел 1'!K26:K26)=SUM('Раздел 1'!L26:Q26)),"","Неверно!")</f>
      </c>
      <c r="B87" s="167" t="s">
        <v>111</v>
      </c>
      <c r="C87" s="164" t="s">
        <v>597</v>
      </c>
      <c r="D87" s="164" t="s">
        <v>236</v>
      </c>
      <c r="E87" s="164" t="str">
        <f>CONCATENATE(SUM('Раздел 1'!K26:K26),"=",SUM('Раздел 1'!L26:Q26))</f>
        <v>0=0</v>
      </c>
      <c r="F87" s="128"/>
    </row>
    <row r="88" spans="1:6" ht="31.5">
      <c r="A88" s="165">
        <f>IF((SUM('Раздел 1'!K27:K27)=SUM('Раздел 1'!L27:Q27)),"","Неверно!")</f>
      </c>
      <c r="B88" s="167" t="s">
        <v>111</v>
      </c>
      <c r="C88" s="164" t="s">
        <v>598</v>
      </c>
      <c r="D88" s="164" t="s">
        <v>236</v>
      </c>
      <c r="E88" s="164" t="str">
        <f>CONCATENATE(SUM('Раздел 1'!K27:K27),"=",SUM('Раздел 1'!L27:Q27))</f>
        <v>0=0</v>
      </c>
      <c r="F88" s="128"/>
    </row>
    <row r="89" spans="1:6" ht="31.5">
      <c r="A89" s="165">
        <f>IF((SUM('Раздел 1'!K10:K10)=SUM('Раздел 1'!L10:Q10)),"","Неверно!")</f>
      </c>
      <c r="B89" s="167" t="s">
        <v>111</v>
      </c>
      <c r="C89" s="164" t="s">
        <v>599</v>
      </c>
      <c r="D89" s="164" t="s">
        <v>236</v>
      </c>
      <c r="E89" s="164" t="str">
        <f>CONCATENATE(SUM('Раздел 1'!K10:K10),"=",SUM('Раздел 1'!L10:Q10))</f>
        <v>0=0</v>
      </c>
      <c r="F89" s="128"/>
    </row>
    <row r="90" spans="1:6" ht="31.5">
      <c r="A90" s="165">
        <f>IF((SUM('Раздел 1'!K28:K28)=SUM('Раздел 1'!L28:Q28)),"","Неверно!")</f>
      </c>
      <c r="B90" s="167" t="s">
        <v>111</v>
      </c>
      <c r="C90" s="164" t="s">
        <v>600</v>
      </c>
      <c r="D90" s="164" t="s">
        <v>236</v>
      </c>
      <c r="E90" s="164" t="str">
        <f>CONCATENATE(SUM('Раздел 1'!K28:K28),"=",SUM('Раздел 1'!L28:Q28))</f>
        <v>0=0</v>
      </c>
      <c r="F90" s="128"/>
    </row>
    <row r="91" spans="1:6" ht="31.5">
      <c r="A91" s="165">
        <f>IF((SUM('Раздел 1'!K29:K29)=SUM('Раздел 1'!L29:Q29)),"","Неверно!")</f>
      </c>
      <c r="B91" s="167" t="s">
        <v>111</v>
      </c>
      <c r="C91" s="164" t="s">
        <v>601</v>
      </c>
      <c r="D91" s="164" t="s">
        <v>236</v>
      </c>
      <c r="E91" s="164" t="str">
        <f>CONCATENATE(SUM('Раздел 1'!K29:K29),"=",SUM('Раздел 1'!L29:Q29))</f>
        <v>0=0</v>
      </c>
      <c r="F91" s="128"/>
    </row>
    <row r="92" spans="1:6" ht="31.5">
      <c r="A92" s="165">
        <f>IF((SUM('Раздел 1'!K30:K30)=SUM('Раздел 1'!L30:Q30)),"","Неверно!")</f>
      </c>
      <c r="B92" s="167" t="s">
        <v>111</v>
      </c>
      <c r="C92" s="164" t="s">
        <v>602</v>
      </c>
      <c r="D92" s="164" t="s">
        <v>236</v>
      </c>
      <c r="E92" s="164" t="str">
        <f>CONCATENATE(SUM('Раздел 1'!K30:K30),"=",SUM('Раздел 1'!L30:Q30))</f>
        <v>0=0</v>
      </c>
      <c r="F92" s="128"/>
    </row>
    <row r="93" spans="1:6" ht="31.5">
      <c r="A93" s="165">
        <f>IF((SUM('Раздел 1'!K31:K31)=SUM('Раздел 1'!L31:Q31)),"","Неверно!")</f>
      </c>
      <c r="B93" s="167" t="s">
        <v>111</v>
      </c>
      <c r="C93" s="164" t="s">
        <v>603</v>
      </c>
      <c r="D93" s="164" t="s">
        <v>236</v>
      </c>
      <c r="E93" s="164" t="str">
        <f>CONCATENATE(SUM('Раздел 1'!K31:K31),"=",SUM('Раздел 1'!L31:Q31))</f>
        <v>0=0</v>
      </c>
      <c r="F93" s="128"/>
    </row>
    <row r="94" spans="1:6" ht="31.5">
      <c r="A94" s="165">
        <f>IF((SUM('Раздел 1'!K11:K11)=SUM('Раздел 1'!L11:Q11)),"","Неверно!")</f>
      </c>
      <c r="B94" s="167" t="s">
        <v>111</v>
      </c>
      <c r="C94" s="164" t="s">
        <v>604</v>
      </c>
      <c r="D94" s="164" t="s">
        <v>236</v>
      </c>
      <c r="E94" s="164" t="str">
        <f>CONCATENATE(SUM('Раздел 1'!K11:K11),"=",SUM('Раздел 1'!L11:Q11))</f>
        <v>0=0</v>
      </c>
      <c r="F94" s="128"/>
    </row>
    <row r="95" spans="1:6" ht="31.5">
      <c r="A95" s="165">
        <f>IF((SUM('Раздел 1'!K12:K12)=SUM('Раздел 1'!L12:Q12)),"","Неверно!")</f>
      </c>
      <c r="B95" s="167" t="s">
        <v>111</v>
      </c>
      <c r="C95" s="164" t="s">
        <v>605</v>
      </c>
      <c r="D95" s="164" t="s">
        <v>236</v>
      </c>
      <c r="E95" s="164" t="str">
        <f>CONCATENATE(SUM('Раздел 1'!K12:K12),"=",SUM('Раздел 1'!L12:Q12))</f>
        <v>0=0</v>
      </c>
      <c r="F95" s="128"/>
    </row>
    <row r="96" spans="1:6" ht="31.5">
      <c r="A96" s="165">
        <f>IF((SUM('Раздел 1'!K13:K13)=SUM('Раздел 1'!L13:Q13)),"","Неверно!")</f>
      </c>
      <c r="B96" s="167" t="s">
        <v>111</v>
      </c>
      <c r="C96" s="164" t="s">
        <v>606</v>
      </c>
      <c r="D96" s="164" t="s">
        <v>236</v>
      </c>
      <c r="E96" s="164" t="str">
        <f>CONCATENATE(SUM('Раздел 1'!K13:K13),"=",SUM('Раздел 1'!L13:Q13))</f>
        <v>0=0</v>
      </c>
      <c r="F96" s="128"/>
    </row>
    <row r="97" spans="1:6" ht="31.5">
      <c r="A97" s="165">
        <f>IF((SUM('Раздел 1'!K14:K14)=SUM('Раздел 1'!L14:Q14)),"","Неверно!")</f>
      </c>
      <c r="B97" s="167" t="s">
        <v>111</v>
      </c>
      <c r="C97" s="164" t="s">
        <v>607</v>
      </c>
      <c r="D97" s="164" t="s">
        <v>236</v>
      </c>
      <c r="E97" s="164" t="str">
        <f>CONCATENATE(SUM('Раздел 1'!K14:K14),"=",SUM('Раздел 1'!L14:Q14))</f>
        <v>0=0</v>
      </c>
      <c r="F97" s="128"/>
    </row>
    <row r="98" spans="1:6" ht="31.5">
      <c r="A98" s="165">
        <f>IF((SUM('Раздел 1'!K15:K15)=SUM('Раздел 1'!L15:Q15)),"","Неверно!")</f>
      </c>
      <c r="B98" s="167" t="s">
        <v>111</v>
      </c>
      <c r="C98" s="164" t="s">
        <v>608</v>
      </c>
      <c r="D98" s="164" t="s">
        <v>236</v>
      </c>
      <c r="E98" s="164" t="str">
        <f>CONCATENATE(SUM('Раздел 1'!K15:K15),"=",SUM('Раздел 1'!L15:Q15))</f>
        <v>0=0</v>
      </c>
      <c r="F98" s="128"/>
    </row>
    <row r="99" spans="1:6" ht="31.5">
      <c r="A99" s="165">
        <f>IF((SUM('Раздел 1'!K16:K16)=SUM('Раздел 1'!L16:Q16)),"","Неверно!")</f>
      </c>
      <c r="B99" s="167" t="s">
        <v>111</v>
      </c>
      <c r="C99" s="164" t="s">
        <v>609</v>
      </c>
      <c r="D99" s="164" t="s">
        <v>236</v>
      </c>
      <c r="E99" s="164" t="str">
        <f>CONCATENATE(SUM('Раздел 1'!K16:K16),"=",SUM('Раздел 1'!L16:Q16))</f>
        <v>0=0</v>
      </c>
      <c r="F99" s="128"/>
    </row>
    <row r="100" spans="1:6" ht="31.5">
      <c r="A100" s="165">
        <f>IF((SUM('Раздел 1'!K17:K17)=SUM('Раздел 1'!L17:Q17)),"","Неверно!")</f>
      </c>
      <c r="B100" s="167" t="s">
        <v>111</v>
      </c>
      <c r="C100" s="164" t="s">
        <v>610</v>
      </c>
      <c r="D100" s="164" t="s">
        <v>236</v>
      </c>
      <c r="E100" s="164" t="str">
        <f>CONCATENATE(SUM('Раздел 1'!K17:K17),"=",SUM('Раздел 1'!L17:Q17))</f>
        <v>0=0</v>
      </c>
      <c r="F100" s="128"/>
    </row>
    <row r="101" spans="1:6" ht="31.5">
      <c r="A101" s="165">
        <f>IF(((SUM('Разделы 2, 3, 4'!C26:C26)=0)*(SUM('Разделы 2, 3, 4'!D26:D26)=0))+((SUM('Разделы 2, 3, 4'!C26:C26)&gt;0)*(SUM('Разделы 2, 3, 4'!D26:D26)&gt;0)),"","Неверно!")</f>
      </c>
      <c r="B101" s="167" t="s">
        <v>112</v>
      </c>
      <c r="C101" s="164" t="s">
        <v>611</v>
      </c>
      <c r="D101" s="164" t="s">
        <v>239</v>
      </c>
      <c r="E101" s="164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  <c r="F101" s="128"/>
    </row>
    <row r="102" spans="1:6" ht="31.5">
      <c r="A102" s="165">
        <f>IF(((SUM('Разделы 2, 3, 4'!C27:C27)=0)*(SUM('Разделы 2, 3, 4'!D27:D27)=0))+((SUM('Разделы 2, 3, 4'!C27:C27)&gt;0)*(SUM('Разделы 2, 3, 4'!D27:D27)&gt;0)),"","Неверно!")</f>
      </c>
      <c r="B102" s="167" t="s">
        <v>112</v>
      </c>
      <c r="C102" s="164" t="s">
        <v>612</v>
      </c>
      <c r="D102" s="164" t="s">
        <v>239</v>
      </c>
      <c r="E102" s="164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  <c r="F102" s="128"/>
    </row>
    <row r="103" spans="1:6" ht="31.5">
      <c r="A103" s="165">
        <f>IF((SUM('Разделы 2, 3, 4'!M8:M8)&lt;=SUM('Разделы 2, 3, 4'!H8:H8)),"","Неверно!")</f>
      </c>
      <c r="B103" s="167" t="s">
        <v>113</v>
      </c>
      <c r="C103" s="164" t="s">
        <v>613</v>
      </c>
      <c r="D103" s="164" t="s">
        <v>614</v>
      </c>
      <c r="E103" s="164" t="str">
        <f>CONCATENATE(SUM('Разделы 2, 3, 4'!M8:M8),"&lt;=",SUM('Разделы 2, 3, 4'!H8:H8))</f>
        <v>0&lt;=0</v>
      </c>
      <c r="F103" s="128"/>
    </row>
    <row r="104" spans="1:6" ht="31.5">
      <c r="A104" s="165">
        <f>IF((SUM('Разделы 2, 3, 4'!M17:M17)&lt;=SUM('Разделы 2, 3, 4'!H17:H17)),"","Неверно!")</f>
      </c>
      <c r="B104" s="167" t="s">
        <v>113</v>
      </c>
      <c r="C104" s="164" t="s">
        <v>615</v>
      </c>
      <c r="D104" s="164" t="s">
        <v>614</v>
      </c>
      <c r="E104" s="164" t="str">
        <f>CONCATENATE(SUM('Разделы 2, 3, 4'!M17:M17),"&lt;=",SUM('Разделы 2, 3, 4'!H17:H17))</f>
        <v>0&lt;=0</v>
      </c>
      <c r="F104" s="128"/>
    </row>
    <row r="105" spans="1:6" ht="31.5">
      <c r="A105" s="165">
        <f>IF((SUM('Разделы 2, 3, 4'!M18:M18)&lt;=SUM('Разделы 2, 3, 4'!H18:H18)),"","Неверно!")</f>
      </c>
      <c r="B105" s="167" t="s">
        <v>113</v>
      </c>
      <c r="C105" s="164" t="s">
        <v>616</v>
      </c>
      <c r="D105" s="164" t="s">
        <v>614</v>
      </c>
      <c r="E105" s="164" t="str">
        <f>CONCATENATE(SUM('Разделы 2, 3, 4'!M18:M18),"&lt;=",SUM('Разделы 2, 3, 4'!H18:H18))</f>
        <v>0&lt;=0</v>
      </c>
      <c r="F105" s="128"/>
    </row>
    <row r="106" spans="1:6" ht="31.5">
      <c r="A106" s="165">
        <f>IF((SUM('Разделы 2, 3, 4'!M19:M19)&lt;=SUM('Разделы 2, 3, 4'!H19:H19)),"","Неверно!")</f>
      </c>
      <c r="B106" s="167" t="s">
        <v>113</v>
      </c>
      <c r="C106" s="164" t="s">
        <v>617</v>
      </c>
      <c r="D106" s="164" t="s">
        <v>614</v>
      </c>
      <c r="E106" s="164" t="str">
        <f>CONCATENATE(SUM('Разделы 2, 3, 4'!M19:M19),"&lt;=",SUM('Разделы 2, 3, 4'!H19:H19))</f>
        <v>0&lt;=0</v>
      </c>
      <c r="F106" s="128"/>
    </row>
    <row r="107" spans="1:6" ht="31.5">
      <c r="A107" s="165">
        <f>IF((SUM('Разделы 2, 3, 4'!M9:M9)&lt;=SUM('Разделы 2, 3, 4'!H9:H9)),"","Неверно!")</f>
      </c>
      <c r="B107" s="167" t="s">
        <v>113</v>
      </c>
      <c r="C107" s="164" t="s">
        <v>618</v>
      </c>
      <c r="D107" s="164" t="s">
        <v>614</v>
      </c>
      <c r="E107" s="164" t="str">
        <f>CONCATENATE(SUM('Разделы 2, 3, 4'!M9:M9),"&lt;=",SUM('Разделы 2, 3, 4'!H9:H9))</f>
        <v>0&lt;=0</v>
      </c>
      <c r="F107" s="128"/>
    </row>
    <row r="108" spans="1:6" ht="31.5">
      <c r="A108" s="165">
        <f>IF((SUM('Разделы 2, 3, 4'!M10:M10)&lt;=SUM('Разделы 2, 3, 4'!H10:H10)),"","Неверно!")</f>
      </c>
      <c r="B108" s="167" t="s">
        <v>113</v>
      </c>
      <c r="C108" s="164" t="s">
        <v>619</v>
      </c>
      <c r="D108" s="164" t="s">
        <v>614</v>
      </c>
      <c r="E108" s="164" t="str">
        <f>CONCATENATE(SUM('Разделы 2, 3, 4'!M10:M10),"&lt;=",SUM('Разделы 2, 3, 4'!H10:H10))</f>
        <v>0&lt;=0</v>
      </c>
      <c r="F108" s="128"/>
    </row>
    <row r="109" spans="1:6" ht="31.5">
      <c r="A109" s="165">
        <f>IF((SUM('Разделы 2, 3, 4'!M11:M11)&lt;=SUM('Разделы 2, 3, 4'!H11:H11)),"","Неверно!")</f>
      </c>
      <c r="B109" s="167" t="s">
        <v>113</v>
      </c>
      <c r="C109" s="164" t="s">
        <v>620</v>
      </c>
      <c r="D109" s="164" t="s">
        <v>614</v>
      </c>
      <c r="E109" s="164" t="str">
        <f>CONCATENATE(SUM('Разделы 2, 3, 4'!M11:M11),"&lt;=",SUM('Разделы 2, 3, 4'!H11:H11))</f>
        <v>0&lt;=0</v>
      </c>
      <c r="F109" s="128"/>
    </row>
    <row r="110" spans="1:6" ht="31.5">
      <c r="A110" s="165">
        <f>IF((SUM('Разделы 2, 3, 4'!M12:M12)&lt;=SUM('Разделы 2, 3, 4'!H12:H12)),"","Неверно!")</f>
      </c>
      <c r="B110" s="167" t="s">
        <v>113</v>
      </c>
      <c r="C110" s="164" t="s">
        <v>621</v>
      </c>
      <c r="D110" s="164" t="s">
        <v>614</v>
      </c>
      <c r="E110" s="164" t="str">
        <f>CONCATENATE(SUM('Разделы 2, 3, 4'!M12:M12),"&lt;=",SUM('Разделы 2, 3, 4'!H12:H12))</f>
        <v>0&lt;=0</v>
      </c>
      <c r="F110" s="128"/>
    </row>
    <row r="111" spans="1:6" ht="31.5">
      <c r="A111" s="165">
        <f>IF((SUM('Разделы 2, 3, 4'!M13:M13)&lt;=SUM('Разделы 2, 3, 4'!H13:H13)),"","Неверно!")</f>
      </c>
      <c r="B111" s="167" t="s">
        <v>113</v>
      </c>
      <c r="C111" s="164" t="s">
        <v>622</v>
      </c>
      <c r="D111" s="164" t="s">
        <v>614</v>
      </c>
      <c r="E111" s="164" t="str">
        <f>CONCATENATE(SUM('Разделы 2, 3, 4'!M13:M13),"&lt;=",SUM('Разделы 2, 3, 4'!H13:H13))</f>
        <v>0&lt;=0</v>
      </c>
      <c r="F111" s="128"/>
    </row>
    <row r="112" spans="1:6" ht="31.5">
      <c r="A112" s="165">
        <f>IF((SUM('Разделы 2, 3, 4'!M14:M14)&lt;=SUM('Разделы 2, 3, 4'!H14:H14)),"","Неверно!")</f>
      </c>
      <c r="B112" s="167" t="s">
        <v>113</v>
      </c>
      <c r="C112" s="164" t="s">
        <v>623</v>
      </c>
      <c r="D112" s="164" t="s">
        <v>614</v>
      </c>
      <c r="E112" s="164" t="str">
        <f>CONCATENATE(SUM('Разделы 2, 3, 4'!M14:M14),"&lt;=",SUM('Разделы 2, 3, 4'!H14:H14))</f>
        <v>0&lt;=0</v>
      </c>
      <c r="F112" s="128"/>
    </row>
    <row r="113" spans="1:6" ht="31.5">
      <c r="A113" s="165">
        <f>IF((SUM('Разделы 2, 3, 4'!M15:M15)&lt;=SUM('Разделы 2, 3, 4'!H15:H15)),"","Неверно!")</f>
      </c>
      <c r="B113" s="167" t="s">
        <v>113</v>
      </c>
      <c r="C113" s="164" t="s">
        <v>624</v>
      </c>
      <c r="D113" s="164" t="s">
        <v>614</v>
      </c>
      <c r="E113" s="164" t="str">
        <f>CONCATENATE(SUM('Разделы 2, 3, 4'!M15:M15),"&lt;=",SUM('Разделы 2, 3, 4'!H15:H15))</f>
        <v>0&lt;=0</v>
      </c>
      <c r="F113" s="128"/>
    </row>
    <row r="114" spans="1:6" ht="31.5">
      <c r="A114" s="165">
        <f>IF((SUM('Разделы 2, 3, 4'!M16:M16)&lt;=SUM('Разделы 2, 3, 4'!H16:H16)),"","Неверно!")</f>
      </c>
      <c r="B114" s="167" t="s">
        <v>113</v>
      </c>
      <c r="C114" s="164" t="s">
        <v>625</v>
      </c>
      <c r="D114" s="164" t="s">
        <v>614</v>
      </c>
      <c r="E114" s="164" t="str">
        <f>CONCATENATE(SUM('Разделы 2, 3, 4'!M16:M16),"&lt;=",SUM('Разделы 2, 3, 4'!H16:H16))</f>
        <v>0&lt;=0</v>
      </c>
      <c r="F114" s="128"/>
    </row>
    <row r="115" spans="1:6" ht="47.25">
      <c r="A115" s="165">
        <f>IF(((SUM('Разделы 2, 3, 4'!N8:N8)=0)*(SUM('Разделы 2, 3, 4'!O8:O8)=0))+((SUM('Разделы 2, 3, 4'!N8:N8)&gt;0)*(SUM('Разделы 2, 3, 4'!O8:O8)&gt;0)),"","Неверно!")</f>
      </c>
      <c r="B115" s="167" t="s">
        <v>114</v>
      </c>
      <c r="C115" s="164" t="s">
        <v>626</v>
      </c>
      <c r="D115" s="164" t="s">
        <v>627</v>
      </c>
      <c r="E115" s="164" t="str">
        <f>CONCATENATE("(",SUM('Разделы 2, 3, 4'!N8:N8),"=",0," И ",SUM('Разделы 2, 3, 4'!O8:O8),"=",0,")"," ИЛИ ","(",SUM('Разделы 2, 3, 4'!N8:N8),"&gt;",0," И ",SUM('Разделы 2, 3, 4'!O8:O8),"&gt;",0,")")</f>
        <v>(0=0 И 0=0) ИЛИ (0&gt;0 И 0&gt;0)</v>
      </c>
      <c r="F115" s="128"/>
    </row>
    <row r="116" spans="1:6" ht="47.25">
      <c r="A116" s="165">
        <f>IF(((SUM('Разделы 2, 3, 4'!N17:N17)=0)*(SUM('Разделы 2, 3, 4'!O17:O17)=0))+((SUM('Разделы 2, 3, 4'!N17:N17)&gt;0)*(SUM('Разделы 2, 3, 4'!O17:O17)&gt;0)),"","Неверно!")</f>
      </c>
      <c r="B116" s="167" t="s">
        <v>114</v>
      </c>
      <c r="C116" s="164" t="s">
        <v>628</v>
      </c>
      <c r="D116" s="164" t="s">
        <v>627</v>
      </c>
      <c r="E116" s="164" t="str">
        <f>CONCATENATE("(",SUM('Разделы 2, 3, 4'!N17:N17),"=",0," И ",SUM('Разделы 2, 3, 4'!O17:O17),"=",0,")"," ИЛИ ","(",SUM('Разделы 2, 3, 4'!N17:N17),"&gt;",0," И ",SUM('Разделы 2, 3, 4'!O17:O17),"&gt;",0,")")</f>
        <v>(0=0 И 0=0) ИЛИ (0&gt;0 И 0&gt;0)</v>
      </c>
      <c r="F116" s="128"/>
    </row>
    <row r="117" spans="1:6" ht="47.25">
      <c r="A117" s="165">
        <f>IF(((SUM('Разделы 2, 3, 4'!N18:N18)=0)*(SUM('Разделы 2, 3, 4'!O18:O18)=0))+((SUM('Разделы 2, 3, 4'!N18:N18)&gt;0)*(SUM('Разделы 2, 3, 4'!O18:O18)&gt;0)),"","Неверно!")</f>
      </c>
      <c r="B117" s="167" t="s">
        <v>114</v>
      </c>
      <c r="C117" s="164" t="s">
        <v>629</v>
      </c>
      <c r="D117" s="164" t="s">
        <v>627</v>
      </c>
      <c r="E117" s="164" t="str">
        <f>CONCATENATE("(",SUM('Разделы 2, 3, 4'!N18:N18),"=",0," И ",SUM('Разделы 2, 3, 4'!O18:O18),"=",0,")"," ИЛИ ","(",SUM('Разделы 2, 3, 4'!N18:N18),"&gt;",0," И ",SUM('Разделы 2, 3, 4'!O18:O18),"&gt;",0,")")</f>
        <v>(0=0 И 0=0) ИЛИ (0&gt;0 И 0&gt;0)</v>
      </c>
      <c r="F117" s="128"/>
    </row>
    <row r="118" spans="1:6" ht="47.25">
      <c r="A118" s="165">
        <f>IF(((SUM('Разделы 2, 3, 4'!N19:N19)=0)*(SUM('Разделы 2, 3, 4'!O19:O19)=0))+((SUM('Разделы 2, 3, 4'!N19:N19)&gt;0)*(SUM('Разделы 2, 3, 4'!O19:O19)&gt;0)),"","Неверно!")</f>
      </c>
      <c r="B118" s="167" t="s">
        <v>114</v>
      </c>
      <c r="C118" s="164" t="s">
        <v>630</v>
      </c>
      <c r="D118" s="164" t="s">
        <v>627</v>
      </c>
      <c r="E118" s="164" t="str">
        <f>CONCATENATE("(",SUM('Разделы 2, 3, 4'!N19:N19),"=",0," И ",SUM('Разделы 2, 3, 4'!O19:O19),"=",0,")"," ИЛИ ","(",SUM('Разделы 2, 3, 4'!N19:N19),"&gt;",0," И ",SUM('Разделы 2, 3, 4'!O19:O19),"&gt;",0,")")</f>
        <v>(0=0 И 0=0) ИЛИ (0&gt;0 И 0&gt;0)</v>
      </c>
      <c r="F118" s="128"/>
    </row>
    <row r="119" spans="1:6" ht="47.25">
      <c r="A119" s="165">
        <f>IF(((SUM('Разделы 2, 3, 4'!N9:N9)=0)*(SUM('Разделы 2, 3, 4'!O9:O9)=0))+((SUM('Разделы 2, 3, 4'!N9:N9)&gt;0)*(SUM('Разделы 2, 3, 4'!O9:O9)&gt;0)),"","Неверно!")</f>
      </c>
      <c r="B119" s="167" t="s">
        <v>114</v>
      </c>
      <c r="C119" s="164" t="s">
        <v>631</v>
      </c>
      <c r="D119" s="164" t="s">
        <v>627</v>
      </c>
      <c r="E119" s="164" t="str">
        <f>CONCATENATE("(",SUM('Разделы 2, 3, 4'!N9:N9),"=",0," И ",SUM('Разделы 2, 3, 4'!O9:O9),"=",0,")"," ИЛИ ","(",SUM('Разделы 2, 3, 4'!N9:N9),"&gt;",0," И ",SUM('Разделы 2, 3, 4'!O9:O9),"&gt;",0,")")</f>
        <v>(0=0 И 0=0) ИЛИ (0&gt;0 И 0&gt;0)</v>
      </c>
      <c r="F119" s="128"/>
    </row>
    <row r="120" spans="1:6" ht="47.25">
      <c r="A120" s="165">
        <f>IF(((SUM('Разделы 2, 3, 4'!N10:N10)=0)*(SUM('Разделы 2, 3, 4'!O10:O10)=0))+((SUM('Разделы 2, 3, 4'!N10:N10)&gt;0)*(SUM('Разделы 2, 3, 4'!O10:O10)&gt;0)),"","Неверно!")</f>
      </c>
      <c r="B120" s="167" t="s">
        <v>114</v>
      </c>
      <c r="C120" s="164" t="s">
        <v>632</v>
      </c>
      <c r="D120" s="164" t="s">
        <v>627</v>
      </c>
      <c r="E120" s="164" t="str">
        <f>CONCATENATE("(",SUM('Разделы 2, 3, 4'!N10:N10),"=",0," И ",SUM('Разделы 2, 3, 4'!O10:O10),"=",0,")"," ИЛИ ","(",SUM('Разделы 2, 3, 4'!N10:N10),"&gt;",0," И ",SUM('Разделы 2, 3, 4'!O10:O10),"&gt;",0,")")</f>
        <v>(0=0 И 0=0) ИЛИ (0&gt;0 И 0&gt;0)</v>
      </c>
      <c r="F120" s="128"/>
    </row>
    <row r="121" spans="1:6" ht="47.25">
      <c r="A121" s="165">
        <f>IF(((SUM('Разделы 2, 3, 4'!N11:N11)=0)*(SUM('Разделы 2, 3, 4'!O11:O11)=0))+((SUM('Разделы 2, 3, 4'!N11:N11)&gt;0)*(SUM('Разделы 2, 3, 4'!O11:O11)&gt;0)),"","Неверно!")</f>
      </c>
      <c r="B121" s="167" t="s">
        <v>114</v>
      </c>
      <c r="C121" s="164" t="s">
        <v>633</v>
      </c>
      <c r="D121" s="164" t="s">
        <v>627</v>
      </c>
      <c r="E121" s="164" t="str">
        <f>CONCATENATE("(",SUM('Разделы 2, 3, 4'!N11:N11),"=",0," И ",SUM('Разделы 2, 3, 4'!O11:O11),"=",0,")"," ИЛИ ","(",SUM('Разделы 2, 3, 4'!N11:N11),"&gt;",0," И ",SUM('Разделы 2, 3, 4'!O11:O11),"&gt;",0,")")</f>
        <v>(0=0 И 0=0) ИЛИ (0&gt;0 И 0&gt;0)</v>
      </c>
      <c r="F121" s="128"/>
    </row>
    <row r="122" spans="1:6" ht="47.25">
      <c r="A122" s="165">
        <f>IF(((SUM('Разделы 2, 3, 4'!N12:N12)=0)*(SUM('Разделы 2, 3, 4'!O12:O12)=0))+((SUM('Разделы 2, 3, 4'!N12:N12)&gt;0)*(SUM('Разделы 2, 3, 4'!O12:O12)&gt;0)),"","Неверно!")</f>
      </c>
      <c r="B122" s="167" t="s">
        <v>114</v>
      </c>
      <c r="C122" s="164" t="s">
        <v>634</v>
      </c>
      <c r="D122" s="164" t="s">
        <v>627</v>
      </c>
      <c r="E122" s="164" t="str">
        <f>CONCATENATE("(",SUM('Разделы 2, 3, 4'!N12:N12),"=",0," И ",SUM('Разделы 2, 3, 4'!O12:O12),"=",0,")"," ИЛИ ","(",SUM('Разделы 2, 3, 4'!N12:N12),"&gt;",0," И ",SUM('Разделы 2, 3, 4'!O12:O12),"&gt;",0,")")</f>
        <v>(0=0 И 0=0) ИЛИ (0&gt;0 И 0&gt;0)</v>
      </c>
      <c r="F122" s="128"/>
    </row>
    <row r="123" spans="1:6" ht="47.25">
      <c r="A123" s="165">
        <f>IF(((SUM('Разделы 2, 3, 4'!N13:N13)=0)*(SUM('Разделы 2, 3, 4'!O13:O13)=0))+((SUM('Разделы 2, 3, 4'!N13:N13)&gt;0)*(SUM('Разделы 2, 3, 4'!O13:O13)&gt;0)),"","Неверно!")</f>
      </c>
      <c r="B123" s="167" t="s">
        <v>114</v>
      </c>
      <c r="C123" s="164" t="s">
        <v>635</v>
      </c>
      <c r="D123" s="164" t="s">
        <v>627</v>
      </c>
      <c r="E123" s="164" t="str">
        <f>CONCATENATE("(",SUM('Разделы 2, 3, 4'!N13:N13),"=",0," И ",SUM('Разделы 2, 3, 4'!O13:O13),"=",0,")"," ИЛИ ","(",SUM('Разделы 2, 3, 4'!N13:N13),"&gt;",0," И ",SUM('Разделы 2, 3, 4'!O13:O13),"&gt;",0,")")</f>
        <v>(0=0 И 0=0) ИЛИ (0&gt;0 И 0&gt;0)</v>
      </c>
      <c r="F123" s="128"/>
    </row>
    <row r="124" spans="1:6" ht="47.25">
      <c r="A124" s="165">
        <f>IF(((SUM('Разделы 2, 3, 4'!N14:N14)=0)*(SUM('Разделы 2, 3, 4'!O14:O14)=0))+((SUM('Разделы 2, 3, 4'!N14:N14)&gt;0)*(SUM('Разделы 2, 3, 4'!O14:O14)&gt;0)),"","Неверно!")</f>
      </c>
      <c r="B124" s="167" t="s">
        <v>114</v>
      </c>
      <c r="C124" s="164" t="s">
        <v>636</v>
      </c>
      <c r="D124" s="164" t="s">
        <v>627</v>
      </c>
      <c r="E124" s="164" t="str">
        <f>CONCATENATE("(",SUM('Разделы 2, 3, 4'!N14:N14),"=",0," И ",SUM('Разделы 2, 3, 4'!O14:O14),"=",0,")"," ИЛИ ","(",SUM('Разделы 2, 3, 4'!N14:N14),"&gt;",0," И ",SUM('Разделы 2, 3, 4'!O14:O14),"&gt;",0,")")</f>
        <v>(0=0 И 0=0) ИЛИ (0&gt;0 И 0&gt;0)</v>
      </c>
      <c r="F124" s="128"/>
    </row>
    <row r="125" spans="1:6" ht="47.25">
      <c r="A125" s="165">
        <f>IF(((SUM('Разделы 2, 3, 4'!N15:N15)=0)*(SUM('Разделы 2, 3, 4'!O15:O15)=0))+((SUM('Разделы 2, 3, 4'!N15:N15)&gt;0)*(SUM('Разделы 2, 3, 4'!O15:O15)&gt;0)),"","Неверно!")</f>
      </c>
      <c r="B125" s="167" t="s">
        <v>114</v>
      </c>
      <c r="C125" s="164" t="s">
        <v>637</v>
      </c>
      <c r="D125" s="164" t="s">
        <v>627</v>
      </c>
      <c r="E125" s="164" t="str">
        <f>CONCATENATE("(",SUM('Разделы 2, 3, 4'!N15:N15),"=",0," И ",SUM('Разделы 2, 3, 4'!O15:O15),"=",0,")"," ИЛИ ","(",SUM('Разделы 2, 3, 4'!N15:N15),"&gt;",0," И ",SUM('Разделы 2, 3, 4'!O15:O15),"&gt;",0,")")</f>
        <v>(0=0 И 0=0) ИЛИ (0&gt;0 И 0&gt;0)</v>
      </c>
      <c r="F125" s="128"/>
    </row>
    <row r="126" spans="1:6" ht="47.25">
      <c r="A126" s="165">
        <f>IF(((SUM('Разделы 2, 3, 4'!N16:N16)=0)*(SUM('Разделы 2, 3, 4'!O16:O16)=0))+((SUM('Разделы 2, 3, 4'!N16:N16)&gt;0)*(SUM('Разделы 2, 3, 4'!O16:O16)&gt;0)),"","Неверно!")</f>
      </c>
      <c r="B126" s="167" t="s">
        <v>114</v>
      </c>
      <c r="C126" s="164" t="s">
        <v>638</v>
      </c>
      <c r="D126" s="164" t="s">
        <v>627</v>
      </c>
      <c r="E126" s="164" t="str">
        <f>CONCATENATE("(",SUM('Разделы 2, 3, 4'!N16:N16),"=",0," И ",SUM('Разделы 2, 3, 4'!O16:O16),"=",0,")"," ИЛИ ","(",SUM('Разделы 2, 3, 4'!N16:N16),"&gt;",0," И ",SUM('Разделы 2, 3, 4'!O16:O16),"&gt;",0,")")</f>
        <v>(0=0 И 0=0) ИЛИ (0&gt;0 И 0&gt;0)</v>
      </c>
      <c r="F126" s="128"/>
    </row>
    <row r="127" spans="1:6" ht="47.25">
      <c r="A127" s="165">
        <f>IF(((SUM('Разделы 2, 3, 4'!L8:L8)=0)*(SUM('Разделы 2, 3, 4'!M8:M8)=0))+((SUM('Разделы 2, 3, 4'!L8:L8)&gt;0)*(SUM('Разделы 2, 3, 4'!M8:M8)&gt;0)),"","Неверно!")</f>
      </c>
      <c r="B127" s="167" t="s">
        <v>115</v>
      </c>
      <c r="C127" s="164" t="s">
        <v>639</v>
      </c>
      <c r="D127" s="164" t="s">
        <v>640</v>
      </c>
      <c r="E127" s="164" t="str">
        <f>CONCATENATE("(",SUM('Разделы 2, 3, 4'!L8:L8),"=",0," И ",SUM('Разделы 2, 3, 4'!M8:M8),"=",0,")"," ИЛИ ","(",SUM('Разделы 2, 3, 4'!L8:L8),"&gt;",0," И ",SUM('Разделы 2, 3, 4'!M8:M8),"&gt;",0,")")</f>
        <v>(0=0 И 0=0) ИЛИ (0&gt;0 И 0&gt;0)</v>
      </c>
      <c r="F127" s="128"/>
    </row>
    <row r="128" spans="1:6" ht="47.25">
      <c r="A128" s="165">
        <f>IF(((SUM('Разделы 2, 3, 4'!L17:L17)=0)*(SUM('Разделы 2, 3, 4'!M17:M17)=0))+((SUM('Разделы 2, 3, 4'!L17:L17)&gt;0)*(SUM('Разделы 2, 3, 4'!M17:M17)&gt;0)),"","Неверно!")</f>
      </c>
      <c r="B128" s="167" t="s">
        <v>115</v>
      </c>
      <c r="C128" s="164" t="s">
        <v>641</v>
      </c>
      <c r="D128" s="164" t="s">
        <v>640</v>
      </c>
      <c r="E128" s="164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  <c r="F128" s="128"/>
    </row>
    <row r="129" spans="1:6" ht="47.25">
      <c r="A129" s="165">
        <f>IF(((SUM('Разделы 2, 3, 4'!L18:L18)=0)*(SUM('Разделы 2, 3, 4'!M18:M18)=0))+((SUM('Разделы 2, 3, 4'!L18:L18)&gt;0)*(SUM('Разделы 2, 3, 4'!M18:M18)&gt;0)),"","Неверно!")</f>
      </c>
      <c r="B129" s="167" t="s">
        <v>115</v>
      </c>
      <c r="C129" s="164" t="s">
        <v>642</v>
      </c>
      <c r="D129" s="164" t="s">
        <v>640</v>
      </c>
      <c r="E129" s="164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  <c r="F129" s="128"/>
    </row>
    <row r="130" spans="1:6" ht="47.25">
      <c r="A130" s="165">
        <f>IF(((SUM('Разделы 2, 3, 4'!L19:L19)=0)*(SUM('Разделы 2, 3, 4'!M19:M19)=0))+((SUM('Разделы 2, 3, 4'!L19:L19)&gt;0)*(SUM('Разделы 2, 3, 4'!M19:M19)&gt;0)),"","Неверно!")</f>
      </c>
      <c r="B130" s="167" t="s">
        <v>115</v>
      </c>
      <c r="C130" s="164" t="s">
        <v>643</v>
      </c>
      <c r="D130" s="164" t="s">
        <v>640</v>
      </c>
      <c r="E130" s="164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  <c r="F130" s="128"/>
    </row>
    <row r="131" spans="1:6" ht="47.25">
      <c r="A131" s="165">
        <f>IF(((SUM('Разделы 2, 3, 4'!L9:L9)=0)*(SUM('Разделы 2, 3, 4'!M9:M9)=0))+((SUM('Разделы 2, 3, 4'!L9:L9)&gt;0)*(SUM('Разделы 2, 3, 4'!M9:M9)&gt;0)),"","Неверно!")</f>
      </c>
      <c r="B131" s="167" t="s">
        <v>115</v>
      </c>
      <c r="C131" s="164" t="s">
        <v>644</v>
      </c>
      <c r="D131" s="164" t="s">
        <v>640</v>
      </c>
      <c r="E131" s="164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  <c r="F131" s="128"/>
    </row>
    <row r="132" spans="1:6" ht="47.25">
      <c r="A132" s="165">
        <f>IF(((SUM('Разделы 2, 3, 4'!L10:L10)=0)*(SUM('Разделы 2, 3, 4'!M10:M10)=0))+((SUM('Разделы 2, 3, 4'!L10:L10)&gt;0)*(SUM('Разделы 2, 3, 4'!M10:M10)&gt;0)),"","Неверно!")</f>
      </c>
      <c r="B132" s="167" t="s">
        <v>115</v>
      </c>
      <c r="C132" s="164" t="s">
        <v>645</v>
      </c>
      <c r="D132" s="164" t="s">
        <v>640</v>
      </c>
      <c r="E132" s="164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  <c r="F132" s="128"/>
    </row>
    <row r="133" spans="1:6" ht="47.25">
      <c r="A133" s="165">
        <f>IF(((SUM('Разделы 2, 3, 4'!L11:L11)=0)*(SUM('Разделы 2, 3, 4'!M11:M11)=0))+((SUM('Разделы 2, 3, 4'!L11:L11)&gt;0)*(SUM('Разделы 2, 3, 4'!M11:M11)&gt;0)),"","Неверно!")</f>
      </c>
      <c r="B133" s="167" t="s">
        <v>115</v>
      </c>
      <c r="C133" s="164" t="s">
        <v>646</v>
      </c>
      <c r="D133" s="164" t="s">
        <v>640</v>
      </c>
      <c r="E133" s="164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  <c r="F133" s="128"/>
    </row>
    <row r="134" spans="1:6" ht="47.25">
      <c r="A134" s="165">
        <f>IF(((SUM('Разделы 2, 3, 4'!L12:L12)=0)*(SUM('Разделы 2, 3, 4'!M12:M12)=0))+((SUM('Разделы 2, 3, 4'!L12:L12)&gt;0)*(SUM('Разделы 2, 3, 4'!M12:M12)&gt;0)),"","Неверно!")</f>
      </c>
      <c r="B134" s="167" t="s">
        <v>115</v>
      </c>
      <c r="C134" s="164" t="s">
        <v>647</v>
      </c>
      <c r="D134" s="164" t="s">
        <v>640</v>
      </c>
      <c r="E134" s="164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  <c r="F134" s="128"/>
    </row>
    <row r="135" spans="1:6" ht="47.25">
      <c r="A135" s="165">
        <f>IF(((SUM('Разделы 2, 3, 4'!L13:L13)=0)*(SUM('Разделы 2, 3, 4'!M13:M13)=0))+((SUM('Разделы 2, 3, 4'!L13:L13)&gt;0)*(SUM('Разделы 2, 3, 4'!M13:M13)&gt;0)),"","Неверно!")</f>
      </c>
      <c r="B135" s="167" t="s">
        <v>115</v>
      </c>
      <c r="C135" s="164" t="s">
        <v>648</v>
      </c>
      <c r="D135" s="164" t="s">
        <v>640</v>
      </c>
      <c r="E135" s="164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  <c r="F135" s="128"/>
    </row>
    <row r="136" spans="1:6" ht="47.25">
      <c r="A136" s="165">
        <f>IF(((SUM('Разделы 2, 3, 4'!L14:L14)=0)*(SUM('Разделы 2, 3, 4'!M14:M14)=0))+((SUM('Разделы 2, 3, 4'!L14:L14)&gt;0)*(SUM('Разделы 2, 3, 4'!M14:M14)&gt;0)),"","Неверно!")</f>
      </c>
      <c r="B136" s="167" t="s">
        <v>115</v>
      </c>
      <c r="C136" s="164" t="s">
        <v>649</v>
      </c>
      <c r="D136" s="164" t="s">
        <v>640</v>
      </c>
      <c r="E136" s="164" t="str">
        <f>CONCATENATE("(",SUM('Разделы 2, 3, 4'!L14:L14),"=",0," И ",SUM('Разделы 2, 3, 4'!M14:M14),"=",0,")"," ИЛИ ","(",SUM('Разделы 2, 3, 4'!L14:L14),"&gt;",0," И ",SUM('Разделы 2, 3, 4'!M14:M14),"&gt;",0,")")</f>
        <v>(0=0 И 0=0) ИЛИ (0&gt;0 И 0&gt;0)</v>
      </c>
      <c r="F136" s="128"/>
    </row>
    <row r="137" spans="1:6" ht="47.25">
      <c r="A137" s="165">
        <f>IF(((SUM('Разделы 2, 3, 4'!L15:L15)=0)*(SUM('Разделы 2, 3, 4'!M15:M15)=0))+((SUM('Разделы 2, 3, 4'!L15:L15)&gt;0)*(SUM('Разделы 2, 3, 4'!M15:M15)&gt;0)),"","Неверно!")</f>
      </c>
      <c r="B137" s="167" t="s">
        <v>115</v>
      </c>
      <c r="C137" s="164" t="s">
        <v>650</v>
      </c>
      <c r="D137" s="164" t="s">
        <v>640</v>
      </c>
      <c r="E137" s="164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  <c r="F137" s="128"/>
    </row>
    <row r="138" spans="1:6" ht="47.25">
      <c r="A138" s="165">
        <f>IF(((SUM('Разделы 2, 3, 4'!L16:L16)=0)*(SUM('Разделы 2, 3, 4'!M16:M16)=0))+((SUM('Разделы 2, 3, 4'!L16:L16)&gt;0)*(SUM('Разделы 2, 3, 4'!M16:M16)&gt;0)),"","Неверно!")</f>
      </c>
      <c r="B138" s="167" t="s">
        <v>115</v>
      </c>
      <c r="C138" s="164" t="s">
        <v>651</v>
      </c>
      <c r="D138" s="164" t="s">
        <v>640</v>
      </c>
      <c r="E138" s="164" t="str">
        <f>CONCATENATE("(",SUM('Разделы 2, 3, 4'!L16:L16),"=",0," И ",SUM('Разделы 2, 3, 4'!M16:M16),"=",0,")"," ИЛИ ","(",SUM('Разделы 2, 3, 4'!L16:L16),"&gt;",0," И ",SUM('Разделы 2, 3, 4'!M16:M16),"&gt;",0,")")</f>
        <v>(0=0 И 0=0) ИЛИ (0&gt;0 И 0&gt;0)</v>
      </c>
      <c r="F138" s="128"/>
    </row>
    <row r="139" spans="1:6" ht="31.5">
      <c r="A139" s="165">
        <f>IF((SUM('Разделы 2, 3, 4'!C8:O19)&gt;0),"","Неверно!")</f>
      </c>
      <c r="B139" s="167" t="s">
        <v>116</v>
      </c>
      <c r="C139" s="164" t="s">
        <v>652</v>
      </c>
      <c r="D139" s="164" t="s">
        <v>653</v>
      </c>
      <c r="E139" s="164" t="str">
        <f>CONCATENATE(SUM('Разделы 2, 3, 4'!C8:O19),"&gt;",0)</f>
        <v>150351&gt;0</v>
      </c>
      <c r="F139" s="128"/>
    </row>
    <row r="140" spans="1:6" ht="31.5">
      <c r="A140" s="165">
        <f>IF(((SUM('Разделы 2, 3, 4'!J8:J8)=0)*(SUM('Разделы 2, 3, 4'!K8:K8)=0))+((SUM('Разделы 2, 3, 4'!J8:J8)&gt;0)*(SUM('Разделы 2, 3, 4'!K8:K8)&gt;0)),"","Неверно!")</f>
      </c>
      <c r="B140" s="167" t="s">
        <v>117</v>
      </c>
      <c r="C140" s="164" t="s">
        <v>654</v>
      </c>
      <c r="D140" s="164" t="s">
        <v>655</v>
      </c>
      <c r="E140" s="164" t="str">
        <f>CONCATENATE("(",SUM('Разделы 2, 3, 4'!J8:J8),"=",0," И ",SUM('Разделы 2, 3, 4'!K8:K8),"=",0,")"," ИЛИ ","(",SUM('Разделы 2, 3, 4'!J8:J8),"&gt;",0," И ",SUM('Разделы 2, 3, 4'!K8:K8),"&gt;",0,")")</f>
        <v>(0=0 И 0=0) ИЛИ (0&gt;0 И 0&gt;0)</v>
      </c>
      <c r="F140" s="128"/>
    </row>
    <row r="141" spans="1:6" ht="47.25">
      <c r="A141" s="165">
        <f>IF(((SUM('Разделы 2, 3, 4'!J17:J17)=0)*(SUM('Разделы 2, 3, 4'!K17:K17)=0))+((SUM('Разделы 2, 3, 4'!J17:J17)&gt;0)*(SUM('Разделы 2, 3, 4'!K17:K17)&gt;0)),"","Неверно!")</f>
      </c>
      <c r="B141" s="167" t="s">
        <v>117</v>
      </c>
      <c r="C141" s="164" t="s">
        <v>656</v>
      </c>
      <c r="D141" s="164" t="s">
        <v>655</v>
      </c>
      <c r="E141" s="164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  <c r="F141" s="128"/>
    </row>
    <row r="142" spans="1:6" ht="47.25">
      <c r="A142" s="165">
        <f>IF(((SUM('Разделы 2, 3, 4'!J18:J18)=0)*(SUM('Разделы 2, 3, 4'!K18:K18)=0))+((SUM('Разделы 2, 3, 4'!J18:J18)&gt;0)*(SUM('Разделы 2, 3, 4'!K18:K18)&gt;0)),"","Неверно!")</f>
      </c>
      <c r="B142" s="167" t="s">
        <v>117</v>
      </c>
      <c r="C142" s="164" t="s">
        <v>657</v>
      </c>
      <c r="D142" s="164" t="s">
        <v>655</v>
      </c>
      <c r="E142" s="164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  <c r="F142" s="128"/>
    </row>
    <row r="143" spans="1:6" ht="47.25">
      <c r="A143" s="165">
        <f>IF(((SUM('Разделы 2, 3, 4'!J19:J19)=0)*(SUM('Разделы 2, 3, 4'!K19:K19)=0))+((SUM('Разделы 2, 3, 4'!J19:J19)&gt;0)*(SUM('Разделы 2, 3, 4'!K19:K19)&gt;0)),"","Неверно!")</f>
      </c>
      <c r="B143" s="167" t="s">
        <v>117</v>
      </c>
      <c r="C143" s="164" t="s">
        <v>658</v>
      </c>
      <c r="D143" s="164" t="s">
        <v>655</v>
      </c>
      <c r="E143" s="164" t="str">
        <f>CONCATENATE("(",SUM('Разделы 2, 3, 4'!J19:J19),"=",0," И ",SUM('Разделы 2, 3, 4'!K19:K19),"=",0,")"," ИЛИ ","(",SUM('Разделы 2, 3, 4'!J19:J19),"&gt;",0," И ",SUM('Разделы 2, 3, 4'!K19:K19),"&gt;",0,")")</f>
        <v>(0=0 И 0=0) ИЛИ (0&gt;0 И 0&gt;0)</v>
      </c>
      <c r="F143" s="128"/>
    </row>
    <row r="144" spans="1:6" ht="31.5">
      <c r="A144" s="165">
        <f>IF(((SUM('Разделы 2, 3, 4'!J9:J9)=0)*(SUM('Разделы 2, 3, 4'!K9:K9)=0))+((SUM('Разделы 2, 3, 4'!J9:J9)&gt;0)*(SUM('Разделы 2, 3, 4'!K9:K9)&gt;0)),"","Неверно!")</f>
      </c>
      <c r="B144" s="167" t="s">
        <v>117</v>
      </c>
      <c r="C144" s="164" t="s">
        <v>659</v>
      </c>
      <c r="D144" s="164" t="s">
        <v>655</v>
      </c>
      <c r="E144" s="164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  <c r="F144" s="128"/>
    </row>
    <row r="145" spans="1:6" ht="31.5">
      <c r="A145" s="165">
        <f>IF(((SUM('Разделы 2, 3, 4'!J10:J10)=0)*(SUM('Разделы 2, 3, 4'!K10:K10)=0))+((SUM('Разделы 2, 3, 4'!J10:J10)&gt;0)*(SUM('Разделы 2, 3, 4'!K10:K10)&gt;0)),"","Неверно!")</f>
      </c>
      <c r="B145" s="167" t="s">
        <v>117</v>
      </c>
      <c r="C145" s="164" t="s">
        <v>660</v>
      </c>
      <c r="D145" s="164" t="s">
        <v>655</v>
      </c>
      <c r="E145" s="164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  <c r="F145" s="128"/>
    </row>
    <row r="146" spans="1:6" ht="31.5">
      <c r="A146" s="165">
        <f>IF(((SUM('Разделы 2, 3, 4'!J11:J11)=0)*(SUM('Разделы 2, 3, 4'!K11:K11)=0))+((SUM('Разделы 2, 3, 4'!J11:J11)&gt;0)*(SUM('Разделы 2, 3, 4'!K11:K11)&gt;0)),"","Неверно!")</f>
      </c>
      <c r="B146" s="167" t="s">
        <v>117</v>
      </c>
      <c r="C146" s="164" t="s">
        <v>661</v>
      </c>
      <c r="D146" s="164" t="s">
        <v>655</v>
      </c>
      <c r="E146" s="164" t="str">
        <f>CONCATENATE("(",SUM('Разделы 2, 3, 4'!J11:J11),"=",0," И ",SUM('Разделы 2, 3, 4'!K11:K11),"=",0,")"," ИЛИ ","(",SUM('Разделы 2, 3, 4'!J11:J11),"&gt;",0," И ",SUM('Разделы 2, 3, 4'!K11:K11),"&gt;",0,")")</f>
        <v>(0=0 И 0=0) ИЛИ (0&gt;0 И 0&gt;0)</v>
      </c>
      <c r="F146" s="128"/>
    </row>
    <row r="147" spans="1:6" ht="31.5">
      <c r="A147" s="165">
        <f>IF(((SUM('Разделы 2, 3, 4'!J12:J12)=0)*(SUM('Разделы 2, 3, 4'!K12:K12)=0))+((SUM('Разделы 2, 3, 4'!J12:J12)&gt;0)*(SUM('Разделы 2, 3, 4'!K12:K12)&gt;0)),"","Неверно!")</f>
      </c>
      <c r="B147" s="167" t="s">
        <v>117</v>
      </c>
      <c r="C147" s="164" t="s">
        <v>662</v>
      </c>
      <c r="D147" s="164" t="s">
        <v>655</v>
      </c>
      <c r="E147" s="164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  <c r="F147" s="128"/>
    </row>
    <row r="148" spans="1:6" ht="31.5">
      <c r="A148" s="165">
        <f>IF(((SUM('Разделы 2, 3, 4'!J13:J13)=0)*(SUM('Разделы 2, 3, 4'!K13:K13)=0))+((SUM('Разделы 2, 3, 4'!J13:J13)&gt;0)*(SUM('Разделы 2, 3, 4'!K13:K13)&gt;0)),"","Неверно!")</f>
      </c>
      <c r="B148" s="167" t="s">
        <v>117</v>
      </c>
      <c r="C148" s="164" t="s">
        <v>663</v>
      </c>
      <c r="D148" s="164" t="s">
        <v>655</v>
      </c>
      <c r="E148" s="164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  <c r="F148" s="128"/>
    </row>
    <row r="149" spans="1:6" ht="31.5">
      <c r="A149" s="165">
        <f>IF(((SUM('Разделы 2, 3, 4'!J14:J14)=0)*(SUM('Разделы 2, 3, 4'!K14:K14)=0))+((SUM('Разделы 2, 3, 4'!J14:J14)&gt;0)*(SUM('Разделы 2, 3, 4'!K14:K14)&gt;0)),"","Неверно!")</f>
      </c>
      <c r="B149" s="167" t="s">
        <v>117</v>
      </c>
      <c r="C149" s="164" t="s">
        <v>664</v>
      </c>
      <c r="D149" s="164" t="s">
        <v>655</v>
      </c>
      <c r="E149" s="164" t="str">
        <f>CONCATENATE("(",SUM('Разделы 2, 3, 4'!J14:J14),"=",0," И ",SUM('Разделы 2, 3, 4'!K14:K14),"=",0,")"," ИЛИ ","(",SUM('Разделы 2, 3, 4'!J14:J14),"&gt;",0," И ",SUM('Разделы 2, 3, 4'!K14:K14),"&gt;",0,")")</f>
        <v>(0=0 И 0=0) ИЛИ (0&gt;0 И 0&gt;0)</v>
      </c>
      <c r="F149" s="128"/>
    </row>
    <row r="150" spans="1:6" ht="31.5">
      <c r="A150" s="165">
        <f>IF(((SUM('Разделы 2, 3, 4'!J15:J15)=0)*(SUM('Разделы 2, 3, 4'!K15:K15)=0))+((SUM('Разделы 2, 3, 4'!J15:J15)&gt;0)*(SUM('Разделы 2, 3, 4'!K15:K15)&gt;0)),"","Неверно!")</f>
      </c>
      <c r="B150" s="167" t="s">
        <v>117</v>
      </c>
      <c r="C150" s="164" t="s">
        <v>665</v>
      </c>
      <c r="D150" s="164" t="s">
        <v>655</v>
      </c>
      <c r="E150" s="164" t="str">
        <f>CONCATENATE("(",SUM('Разделы 2, 3, 4'!J15:J15),"=",0," И ",SUM('Разделы 2, 3, 4'!K15:K15),"=",0,")"," ИЛИ ","(",SUM('Разделы 2, 3, 4'!J15:J15),"&gt;",0," И ",SUM('Разделы 2, 3, 4'!K15:K15),"&gt;",0,")")</f>
        <v>(0=0 И 0=0) ИЛИ (0&gt;0 И 0&gt;0)</v>
      </c>
      <c r="F150" s="128"/>
    </row>
    <row r="151" spans="1:6" ht="31.5">
      <c r="A151" s="165">
        <f>IF(((SUM('Разделы 2, 3, 4'!J16:J16)=0)*(SUM('Разделы 2, 3, 4'!K16:K16)=0))+((SUM('Разделы 2, 3, 4'!J16:J16)&gt;0)*(SUM('Разделы 2, 3, 4'!K16:K16)&gt;0)),"","Неверно!")</f>
      </c>
      <c r="B151" s="167" t="s">
        <v>117</v>
      </c>
      <c r="C151" s="164" t="s">
        <v>666</v>
      </c>
      <c r="D151" s="164" t="s">
        <v>655</v>
      </c>
      <c r="E151" s="164" t="str">
        <f>CONCATENATE("(",SUM('Разделы 2, 3, 4'!J16:J16),"=",0," И ",SUM('Разделы 2, 3, 4'!K16:K16),"=",0,")"," ИЛИ ","(",SUM('Разделы 2, 3, 4'!J16:J16),"&gt;",0," И ",SUM('Разделы 2, 3, 4'!K16:K16),"&gt;",0,")")</f>
        <v>(0=0 И 0=0) ИЛИ (0&gt;0 И 0&gt;0)</v>
      </c>
      <c r="F151" s="128"/>
    </row>
    <row r="152" spans="1:6" ht="31.5">
      <c r="A152" s="165">
        <f>IF((SUM('Разделы 5, 6, 7'!C21:C21)=SUM('Разделы 5, 6, 7'!C17:C20)),"","Неверно!")</f>
      </c>
      <c r="B152" s="167" t="s">
        <v>118</v>
      </c>
      <c r="C152" s="164" t="s">
        <v>667</v>
      </c>
      <c r="D152" s="164" t="s">
        <v>668</v>
      </c>
      <c r="E152" s="164" t="str">
        <f>CONCATENATE(SUM('Разделы 5, 6, 7'!C21:C21),"=",SUM('Разделы 5, 6, 7'!C17:C20))</f>
        <v>264=264</v>
      </c>
      <c r="F152" s="128"/>
    </row>
    <row r="153" spans="1:6" ht="31.5">
      <c r="A153" s="165">
        <f>IF((SUM('Разделы 5, 6, 7'!D21:D21)=SUM('Разделы 5, 6, 7'!D17:D20)),"","Неверно!")</f>
      </c>
      <c r="B153" s="167" t="s">
        <v>118</v>
      </c>
      <c r="C153" s="164" t="s">
        <v>669</v>
      </c>
      <c r="D153" s="164" t="s">
        <v>668</v>
      </c>
      <c r="E153" s="164" t="str">
        <f>CONCATENATE(SUM('Разделы 5, 6, 7'!D21:D21),"=",SUM('Разделы 5, 6, 7'!D17:D20))</f>
        <v>0=0</v>
      </c>
      <c r="F153" s="128"/>
    </row>
    <row r="154" spans="1:6" ht="31.5">
      <c r="A154" s="165">
        <f>IF((SUM('Разделы 5, 6, 7'!E21:E21)=SUM('Разделы 5, 6, 7'!E17:E20)),"","Неверно!")</f>
      </c>
      <c r="B154" s="167" t="s">
        <v>118</v>
      </c>
      <c r="C154" s="164" t="s">
        <v>670</v>
      </c>
      <c r="D154" s="164" t="s">
        <v>668</v>
      </c>
      <c r="E154" s="164" t="str">
        <f>CONCATENATE(SUM('Разделы 5, 6, 7'!E21:E21),"=",SUM('Разделы 5, 6, 7'!E17:E20))</f>
        <v>138=138</v>
      </c>
      <c r="F154" s="128"/>
    </row>
    <row r="155" spans="1:6" ht="31.5">
      <c r="A155" s="165">
        <f>IF((SUM('Разделы 5, 6, 7'!F21:F21)=SUM('Разделы 5, 6, 7'!F17:F20)),"","Неверно!")</f>
      </c>
      <c r="B155" s="167" t="s">
        <v>118</v>
      </c>
      <c r="C155" s="164" t="s">
        <v>671</v>
      </c>
      <c r="D155" s="164" t="s">
        <v>668</v>
      </c>
      <c r="E155" s="164" t="str">
        <f>CONCATENATE(SUM('Разделы 5, 6, 7'!F21:F21),"=",SUM('Разделы 5, 6, 7'!F17:F20))</f>
        <v>126=126</v>
      </c>
      <c r="F155" s="128"/>
    </row>
    <row r="156" spans="1:6" ht="31.5">
      <c r="A156" s="165">
        <f>IF((SUM('Разделы 5, 6, 7'!G21:G21)=SUM('Разделы 5, 6, 7'!G17:G20)),"","Неверно!")</f>
      </c>
      <c r="B156" s="167" t="s">
        <v>118</v>
      </c>
      <c r="C156" s="164" t="s">
        <v>672</v>
      </c>
      <c r="D156" s="164" t="s">
        <v>668</v>
      </c>
      <c r="E156" s="164" t="str">
        <f>CONCATENATE(SUM('Разделы 5, 6, 7'!G21:G21),"=",SUM('Разделы 5, 6, 7'!G17:G20))</f>
        <v>0=0</v>
      </c>
      <c r="F156" s="128"/>
    </row>
    <row r="157" spans="1:6" ht="31.5">
      <c r="A157" s="165">
        <f>IF((SUM('Раздел 1'!D18:D18)=SUM('Раздел 1'!D19:D24)),"","Неверно!")</f>
      </c>
      <c r="B157" s="167" t="s">
        <v>119</v>
      </c>
      <c r="C157" s="164" t="s">
        <v>673</v>
      </c>
      <c r="D157" s="164" t="s">
        <v>241</v>
      </c>
      <c r="E157" s="164" t="str">
        <f>CONCATENATE(SUM('Раздел 1'!D18:D18),"=",SUM('Раздел 1'!D19:D24))</f>
        <v>0=0</v>
      </c>
      <c r="F157" s="128"/>
    </row>
    <row r="158" spans="1:6" ht="31.5">
      <c r="A158" s="165">
        <f>IF((SUM('Раздел 1'!M18:M18)=SUM('Раздел 1'!M19:M24)),"","Неверно!")</f>
      </c>
      <c r="B158" s="167" t="s">
        <v>119</v>
      </c>
      <c r="C158" s="164" t="s">
        <v>674</v>
      </c>
      <c r="D158" s="164" t="s">
        <v>241</v>
      </c>
      <c r="E158" s="164" t="str">
        <f>CONCATENATE(SUM('Раздел 1'!M18:M18),"=",SUM('Раздел 1'!M19:M24))</f>
        <v>0=0</v>
      </c>
      <c r="F158" s="128"/>
    </row>
    <row r="159" spans="1:6" ht="31.5">
      <c r="A159" s="165">
        <f>IF((SUM('Раздел 1'!N18:N18)=SUM('Раздел 1'!N19:N24)),"","Неверно!")</f>
      </c>
      <c r="B159" s="167" t="s">
        <v>119</v>
      </c>
      <c r="C159" s="164" t="s">
        <v>675</v>
      </c>
      <c r="D159" s="164" t="s">
        <v>241</v>
      </c>
      <c r="E159" s="164" t="str">
        <f>CONCATENATE(SUM('Раздел 1'!N18:N18),"=",SUM('Раздел 1'!N19:N24))</f>
        <v>0=0</v>
      </c>
      <c r="F159" s="128"/>
    </row>
    <row r="160" spans="1:6" ht="31.5">
      <c r="A160" s="165">
        <f>IF((SUM('Раздел 1'!O18:O18)=SUM('Раздел 1'!O19:O24)),"","Неверно!")</f>
      </c>
      <c r="B160" s="167" t="s">
        <v>119</v>
      </c>
      <c r="C160" s="164" t="s">
        <v>676</v>
      </c>
      <c r="D160" s="164" t="s">
        <v>241</v>
      </c>
      <c r="E160" s="164" t="str">
        <f>CONCATENATE(SUM('Раздел 1'!O18:O18),"=",SUM('Раздел 1'!O19:O24))</f>
        <v>0=0</v>
      </c>
      <c r="F160" s="128"/>
    </row>
    <row r="161" spans="1:6" ht="31.5">
      <c r="A161" s="165">
        <f>IF((SUM('Раздел 1'!P18:P18)=SUM('Раздел 1'!P19:P24)),"","Неверно!")</f>
      </c>
      <c r="B161" s="167" t="s">
        <v>119</v>
      </c>
      <c r="C161" s="164" t="s">
        <v>677</v>
      </c>
      <c r="D161" s="164" t="s">
        <v>241</v>
      </c>
      <c r="E161" s="164" t="str">
        <f>CONCATENATE(SUM('Раздел 1'!P18:P18),"=",SUM('Раздел 1'!P19:P24))</f>
        <v>0=0</v>
      </c>
      <c r="F161" s="128"/>
    </row>
    <row r="162" spans="1:6" ht="31.5">
      <c r="A162" s="165">
        <f>IF((SUM('Раздел 1'!Q18:Q18)=SUM('Раздел 1'!Q19:Q24)),"","Неверно!")</f>
      </c>
      <c r="B162" s="167" t="s">
        <v>119</v>
      </c>
      <c r="C162" s="164" t="s">
        <v>678</v>
      </c>
      <c r="D162" s="164" t="s">
        <v>241</v>
      </c>
      <c r="E162" s="164" t="str">
        <f>CONCATENATE(SUM('Раздел 1'!Q18:Q18),"=",SUM('Раздел 1'!Q19:Q24))</f>
        <v>0=0</v>
      </c>
      <c r="F162" s="128"/>
    </row>
    <row r="163" spans="1:6" ht="31.5">
      <c r="A163" s="165">
        <f>IF((SUM('Раздел 1'!R18:R18)=SUM('Раздел 1'!R19:R24)),"","Неверно!")</f>
      </c>
      <c r="B163" s="167" t="s">
        <v>119</v>
      </c>
      <c r="C163" s="164" t="s">
        <v>679</v>
      </c>
      <c r="D163" s="164" t="s">
        <v>241</v>
      </c>
      <c r="E163" s="164" t="str">
        <f>CONCATENATE(SUM('Раздел 1'!R18:R18),"=",SUM('Раздел 1'!R19:R24))</f>
        <v>0=0</v>
      </c>
      <c r="F163" s="128"/>
    </row>
    <row r="164" spans="1:6" ht="31.5">
      <c r="A164" s="165">
        <f>IF((SUM('Раздел 1'!E18:E18)=SUM('Раздел 1'!E19:E24)),"","Неверно!")</f>
      </c>
      <c r="B164" s="167" t="s">
        <v>119</v>
      </c>
      <c r="C164" s="164" t="s">
        <v>680</v>
      </c>
      <c r="D164" s="164" t="s">
        <v>241</v>
      </c>
      <c r="E164" s="164" t="str">
        <f>CONCATENATE(SUM('Раздел 1'!E18:E18),"=",SUM('Раздел 1'!E19:E24))</f>
        <v>0=0</v>
      </c>
      <c r="F164" s="128"/>
    </row>
    <row r="165" spans="1:6" ht="31.5">
      <c r="A165" s="165">
        <f>IF((SUM('Раздел 1'!F18:F18)=SUM('Раздел 1'!F19:F24)),"","Неверно!")</f>
      </c>
      <c r="B165" s="167" t="s">
        <v>119</v>
      </c>
      <c r="C165" s="164" t="s">
        <v>681</v>
      </c>
      <c r="D165" s="164" t="s">
        <v>241</v>
      </c>
      <c r="E165" s="164" t="str">
        <f>CONCATENATE(SUM('Раздел 1'!F18:F18),"=",SUM('Раздел 1'!F19:F24))</f>
        <v>0=0</v>
      </c>
      <c r="F165" s="128"/>
    </row>
    <row r="166" spans="1:6" ht="31.5">
      <c r="A166" s="165">
        <f>IF((SUM('Раздел 1'!G18:G18)=SUM('Раздел 1'!G19:G24)),"","Неверно!")</f>
      </c>
      <c r="B166" s="167" t="s">
        <v>119</v>
      </c>
      <c r="C166" s="164" t="s">
        <v>682</v>
      </c>
      <c r="D166" s="164" t="s">
        <v>241</v>
      </c>
      <c r="E166" s="164" t="str">
        <f>CONCATENATE(SUM('Раздел 1'!G18:G18),"=",SUM('Раздел 1'!G19:G24))</f>
        <v>0=0</v>
      </c>
      <c r="F166" s="128"/>
    </row>
    <row r="167" spans="1:6" ht="31.5">
      <c r="A167" s="165">
        <f>IF((SUM('Раздел 1'!H18:H18)=SUM('Раздел 1'!H19:H24)),"","Неверно!")</f>
      </c>
      <c r="B167" s="167" t="s">
        <v>119</v>
      </c>
      <c r="C167" s="164" t="s">
        <v>683</v>
      </c>
      <c r="D167" s="164" t="s">
        <v>241</v>
      </c>
      <c r="E167" s="164" t="str">
        <f>CONCATENATE(SUM('Раздел 1'!H18:H18),"=",SUM('Раздел 1'!H19:H24))</f>
        <v>0=0</v>
      </c>
      <c r="F167" s="128"/>
    </row>
    <row r="168" spans="1:6" ht="31.5">
      <c r="A168" s="165">
        <f>IF((SUM('Раздел 1'!I18:I18)=SUM('Раздел 1'!I19:I24)),"","Неверно!")</f>
      </c>
      <c r="B168" s="167" t="s">
        <v>119</v>
      </c>
      <c r="C168" s="164" t="s">
        <v>684</v>
      </c>
      <c r="D168" s="164" t="s">
        <v>241</v>
      </c>
      <c r="E168" s="164" t="str">
        <f>CONCATENATE(SUM('Раздел 1'!I18:I18),"=",SUM('Раздел 1'!I19:I24))</f>
        <v>0=0</v>
      </c>
      <c r="F168" s="128"/>
    </row>
    <row r="169" spans="1:6" ht="31.5">
      <c r="A169" s="165">
        <f>IF((SUM('Раздел 1'!J18:J18)=SUM('Раздел 1'!J19:J24)),"","Неверно!")</f>
      </c>
      <c r="B169" s="167" t="s">
        <v>119</v>
      </c>
      <c r="C169" s="164" t="s">
        <v>685</v>
      </c>
      <c r="D169" s="164" t="s">
        <v>241</v>
      </c>
      <c r="E169" s="164" t="str">
        <f>CONCATENATE(SUM('Раздел 1'!J18:J18),"=",SUM('Раздел 1'!J19:J24))</f>
        <v>0=0</v>
      </c>
      <c r="F169" s="128"/>
    </row>
    <row r="170" spans="1:6" ht="31.5">
      <c r="A170" s="165">
        <f>IF((SUM('Раздел 1'!K18:K18)=SUM('Раздел 1'!K19:K24)),"","Неверно!")</f>
      </c>
      <c r="B170" s="167" t="s">
        <v>119</v>
      </c>
      <c r="C170" s="164" t="s">
        <v>686</v>
      </c>
      <c r="D170" s="164" t="s">
        <v>241</v>
      </c>
      <c r="E170" s="164" t="str">
        <f>CONCATENATE(SUM('Раздел 1'!K18:K18),"=",SUM('Раздел 1'!K19:K24))</f>
        <v>0=0</v>
      </c>
      <c r="F170" s="128"/>
    </row>
    <row r="171" spans="1:6" ht="31.5">
      <c r="A171" s="165">
        <f>IF((SUM('Раздел 1'!L18:L18)=SUM('Раздел 1'!L19:L24)),"","Неверно!")</f>
      </c>
      <c r="B171" s="167" t="s">
        <v>119</v>
      </c>
      <c r="C171" s="164" t="s">
        <v>687</v>
      </c>
      <c r="D171" s="164" t="s">
        <v>241</v>
      </c>
      <c r="E171" s="164" t="str">
        <f>CONCATENATE(SUM('Раздел 1'!L18:L18),"=",SUM('Раздел 1'!L19:L24))</f>
        <v>0=0</v>
      </c>
      <c r="F171" s="128"/>
    </row>
    <row r="172" spans="1:6" ht="31.5">
      <c r="A172" s="165">
        <f>IF((SUM('Разделы 2, 3, 4'!O8:O8)&lt;=SUM('Разделы 2, 3, 4'!I8:I8)),"","Неверно!")</f>
      </c>
      <c r="B172" s="167" t="s">
        <v>120</v>
      </c>
      <c r="C172" s="164" t="s">
        <v>688</v>
      </c>
      <c r="D172" s="164" t="s">
        <v>689</v>
      </c>
      <c r="E172" s="164" t="str">
        <f>CONCATENATE(SUM('Разделы 2, 3, 4'!O8:O8),"&lt;=",SUM('Разделы 2, 3, 4'!I8:I8))</f>
        <v>0&lt;=0</v>
      </c>
      <c r="F172" s="128"/>
    </row>
    <row r="173" spans="1:6" ht="31.5">
      <c r="A173" s="165">
        <f>IF((SUM('Разделы 2, 3, 4'!O17:O17)&lt;=SUM('Разделы 2, 3, 4'!I17:I17)),"","Неверно!")</f>
      </c>
      <c r="B173" s="167" t="s">
        <v>120</v>
      </c>
      <c r="C173" s="164" t="s">
        <v>690</v>
      </c>
      <c r="D173" s="164" t="s">
        <v>689</v>
      </c>
      <c r="E173" s="164" t="str">
        <f>CONCATENATE(SUM('Разделы 2, 3, 4'!O17:O17),"&lt;=",SUM('Разделы 2, 3, 4'!I17:I17))</f>
        <v>0&lt;=0</v>
      </c>
      <c r="F173" s="128"/>
    </row>
    <row r="174" spans="1:6" ht="31.5">
      <c r="A174" s="165">
        <f>IF((SUM('Разделы 2, 3, 4'!O18:O18)&lt;=SUM('Разделы 2, 3, 4'!I18:I18)),"","Неверно!")</f>
      </c>
      <c r="B174" s="167" t="s">
        <v>120</v>
      </c>
      <c r="C174" s="164" t="s">
        <v>691</v>
      </c>
      <c r="D174" s="164" t="s">
        <v>689</v>
      </c>
      <c r="E174" s="164" t="str">
        <f>CONCATENATE(SUM('Разделы 2, 3, 4'!O18:O18),"&lt;=",SUM('Разделы 2, 3, 4'!I18:I18))</f>
        <v>0&lt;=0</v>
      </c>
      <c r="F174" s="128"/>
    </row>
    <row r="175" spans="1:6" ht="31.5">
      <c r="A175" s="165">
        <f>IF((SUM('Разделы 2, 3, 4'!O19:O19)&lt;=SUM('Разделы 2, 3, 4'!I19:I19)),"","Неверно!")</f>
      </c>
      <c r="B175" s="167" t="s">
        <v>120</v>
      </c>
      <c r="C175" s="164" t="s">
        <v>692</v>
      </c>
      <c r="D175" s="164" t="s">
        <v>689</v>
      </c>
      <c r="E175" s="164" t="str">
        <f>CONCATENATE(SUM('Разделы 2, 3, 4'!O19:O19),"&lt;=",SUM('Разделы 2, 3, 4'!I19:I19))</f>
        <v>0&lt;=0</v>
      </c>
      <c r="F175" s="128"/>
    </row>
    <row r="176" spans="1:6" ht="31.5">
      <c r="A176" s="165">
        <f>IF((SUM('Разделы 2, 3, 4'!O9:O9)&lt;=SUM('Разделы 2, 3, 4'!I9:I9)),"","Неверно!")</f>
      </c>
      <c r="B176" s="167" t="s">
        <v>120</v>
      </c>
      <c r="C176" s="164" t="s">
        <v>693</v>
      </c>
      <c r="D176" s="164" t="s">
        <v>689</v>
      </c>
      <c r="E176" s="164" t="str">
        <f>CONCATENATE(SUM('Разделы 2, 3, 4'!O9:O9),"&lt;=",SUM('Разделы 2, 3, 4'!I9:I9))</f>
        <v>0&lt;=0</v>
      </c>
      <c r="F176" s="128"/>
    </row>
    <row r="177" spans="1:6" ht="31.5">
      <c r="A177" s="165">
        <f>IF((SUM('Разделы 2, 3, 4'!O10:O10)&lt;=SUM('Разделы 2, 3, 4'!I10:I10)),"","Неверно!")</f>
      </c>
      <c r="B177" s="167" t="s">
        <v>120</v>
      </c>
      <c r="C177" s="164" t="s">
        <v>694</v>
      </c>
      <c r="D177" s="164" t="s">
        <v>689</v>
      </c>
      <c r="E177" s="164" t="str">
        <f>CONCATENATE(SUM('Разделы 2, 3, 4'!O10:O10),"&lt;=",SUM('Разделы 2, 3, 4'!I10:I10))</f>
        <v>0&lt;=0</v>
      </c>
      <c r="F177" s="128"/>
    </row>
    <row r="178" spans="1:6" ht="31.5">
      <c r="A178" s="165">
        <f>IF((SUM('Разделы 2, 3, 4'!O11:O11)&lt;=SUM('Разделы 2, 3, 4'!I11:I11)),"","Неверно!")</f>
      </c>
      <c r="B178" s="167" t="s">
        <v>120</v>
      </c>
      <c r="C178" s="164" t="s">
        <v>695</v>
      </c>
      <c r="D178" s="164" t="s">
        <v>689</v>
      </c>
      <c r="E178" s="164" t="str">
        <f>CONCATENATE(SUM('Разделы 2, 3, 4'!O11:O11),"&lt;=",SUM('Разделы 2, 3, 4'!I11:I11))</f>
        <v>0&lt;=0</v>
      </c>
      <c r="F178" s="128"/>
    </row>
    <row r="179" spans="1:6" ht="31.5">
      <c r="A179" s="165">
        <f>IF((SUM('Разделы 2, 3, 4'!O12:O12)&lt;=SUM('Разделы 2, 3, 4'!I12:I12)),"","Неверно!")</f>
      </c>
      <c r="B179" s="167" t="s">
        <v>120</v>
      </c>
      <c r="C179" s="164" t="s">
        <v>696</v>
      </c>
      <c r="D179" s="164" t="s">
        <v>689</v>
      </c>
      <c r="E179" s="164" t="str">
        <f>CONCATENATE(SUM('Разделы 2, 3, 4'!O12:O12),"&lt;=",SUM('Разделы 2, 3, 4'!I12:I12))</f>
        <v>0&lt;=0</v>
      </c>
      <c r="F179" s="128"/>
    </row>
    <row r="180" spans="1:6" ht="31.5">
      <c r="A180" s="165">
        <f>IF((SUM('Разделы 2, 3, 4'!O13:O13)&lt;=SUM('Разделы 2, 3, 4'!I13:I13)),"","Неверно!")</f>
      </c>
      <c r="B180" s="167" t="s">
        <v>120</v>
      </c>
      <c r="C180" s="164" t="s">
        <v>697</v>
      </c>
      <c r="D180" s="164" t="s">
        <v>689</v>
      </c>
      <c r="E180" s="164" t="str">
        <f>CONCATENATE(SUM('Разделы 2, 3, 4'!O13:O13),"&lt;=",SUM('Разделы 2, 3, 4'!I13:I13))</f>
        <v>0&lt;=0</v>
      </c>
      <c r="F180" s="128"/>
    </row>
    <row r="181" spans="1:6" ht="31.5">
      <c r="A181" s="165">
        <f>IF((SUM('Разделы 2, 3, 4'!O14:O14)&lt;=SUM('Разделы 2, 3, 4'!I14:I14)),"","Неверно!")</f>
      </c>
      <c r="B181" s="167" t="s">
        <v>120</v>
      </c>
      <c r="C181" s="164" t="s">
        <v>698</v>
      </c>
      <c r="D181" s="164" t="s">
        <v>689</v>
      </c>
      <c r="E181" s="164" t="str">
        <f>CONCATENATE(SUM('Разделы 2, 3, 4'!O14:O14),"&lt;=",SUM('Разделы 2, 3, 4'!I14:I14))</f>
        <v>0&lt;=0</v>
      </c>
      <c r="F181" s="128"/>
    </row>
    <row r="182" spans="1:6" ht="31.5">
      <c r="A182" s="165">
        <f>IF((SUM('Разделы 2, 3, 4'!O15:O15)&lt;=SUM('Разделы 2, 3, 4'!I15:I15)),"","Неверно!")</f>
      </c>
      <c r="B182" s="167" t="s">
        <v>120</v>
      </c>
      <c r="C182" s="164" t="s">
        <v>699</v>
      </c>
      <c r="D182" s="164" t="s">
        <v>689</v>
      </c>
      <c r="E182" s="164" t="str">
        <f>CONCATENATE(SUM('Разделы 2, 3, 4'!O15:O15),"&lt;=",SUM('Разделы 2, 3, 4'!I15:I15))</f>
        <v>0&lt;=0</v>
      </c>
      <c r="F182" s="128"/>
    </row>
    <row r="183" spans="1:6" ht="31.5">
      <c r="A183" s="165">
        <f>IF((SUM('Разделы 2, 3, 4'!O16:O16)&lt;=SUM('Разделы 2, 3, 4'!I16:I16)),"","Неверно!")</f>
      </c>
      <c r="B183" s="167" t="s">
        <v>120</v>
      </c>
      <c r="C183" s="164" t="s">
        <v>700</v>
      </c>
      <c r="D183" s="164" t="s">
        <v>689</v>
      </c>
      <c r="E183" s="164" t="str">
        <f>CONCATENATE(SUM('Разделы 2, 3, 4'!O16:O16),"&lt;=",SUM('Разделы 2, 3, 4'!I16:I16))</f>
        <v>0&lt;=0</v>
      </c>
      <c r="F183" s="128"/>
    </row>
    <row r="184" spans="1:6" ht="31.5">
      <c r="A184" s="165">
        <f>IF(((SUM('Разделы 2, 3, 4'!C32:C32)=0)*(SUM('Разделы 2, 3, 4'!D32:D32)=0))+((SUM('Разделы 2, 3, 4'!C32:C32)&gt;0)*(SUM('Разделы 2, 3, 4'!D32:D32)&gt;0)),"","Неверно!")</f>
      </c>
      <c r="B184" s="167" t="s">
        <v>121</v>
      </c>
      <c r="C184" s="164" t="s">
        <v>701</v>
      </c>
      <c r="D184" s="164" t="s">
        <v>238</v>
      </c>
      <c r="E184" s="164" t="str">
        <f>CONCATENATE("(",SUM('Разделы 2, 3, 4'!C32:C32),"=",0," И ",SUM('Разделы 2, 3, 4'!D32:D32),"=",0,")"," ИЛИ ","(",SUM('Разделы 2, 3, 4'!C32:C32),"&gt;",0," И ",SUM('Разделы 2, 3, 4'!D32:D32),"&gt;",0,")")</f>
        <v>(0=0 И 0=0) ИЛИ (0&gt;0 И 0&gt;0)</v>
      </c>
      <c r="F184" s="128"/>
    </row>
    <row r="185" spans="1:6" ht="31.5">
      <c r="A185" s="165">
        <f>IF(((SUM('Разделы 2, 3, 4'!C33:C33)=0)*(SUM('Разделы 2, 3, 4'!D33:D33)=0))+((SUM('Разделы 2, 3, 4'!C33:C33)&gt;0)*(SUM('Разделы 2, 3, 4'!D33:D33)&gt;0)),"","Неверно!")</f>
      </c>
      <c r="B185" s="167" t="s">
        <v>121</v>
      </c>
      <c r="C185" s="164" t="s">
        <v>702</v>
      </c>
      <c r="D185" s="164" t="s">
        <v>238</v>
      </c>
      <c r="E185" s="164" t="str">
        <f>CONCATENATE("(",SUM('Разделы 2, 3, 4'!C33:C33),"=",0," И ",SUM('Разделы 2, 3, 4'!D33:D33),"=",0,")"," ИЛИ ","(",SUM('Разделы 2, 3, 4'!C33:C33),"&gt;",0," И ",SUM('Разделы 2, 3, 4'!D33:D33),"&gt;",0,")")</f>
        <v>(0=0 И 0=0) ИЛИ (0&gt;0 И 0&gt;0)</v>
      </c>
      <c r="F185" s="128"/>
    </row>
    <row r="186" spans="1:6" ht="31.5">
      <c r="A186" s="165">
        <f>IF((SUM('Разделы 5, 6, 7'!C22:C22)&lt;=SUM('Разделы 5, 6, 7'!C21:C21)),"","Неверно!")</f>
      </c>
      <c r="B186" s="167" t="s">
        <v>122</v>
      </c>
      <c r="C186" s="164" t="s">
        <v>703</v>
      </c>
      <c r="D186" s="164" t="s">
        <v>704</v>
      </c>
      <c r="E186" s="164" t="str">
        <f>CONCATENATE(SUM('Разделы 5, 6, 7'!C22:C22),"&lt;=",SUM('Разделы 5, 6, 7'!C21:C21))</f>
        <v>0&lt;=264</v>
      </c>
      <c r="F186" s="128"/>
    </row>
    <row r="187" spans="1:6" ht="31.5">
      <c r="A187" s="165">
        <f>IF((SUM('Разделы 5, 6, 7'!D22:D22)&lt;=SUM('Разделы 5, 6, 7'!D21:D21)),"","Неверно!")</f>
      </c>
      <c r="B187" s="167" t="s">
        <v>122</v>
      </c>
      <c r="C187" s="164" t="s">
        <v>705</v>
      </c>
      <c r="D187" s="164" t="s">
        <v>704</v>
      </c>
      <c r="E187" s="164" t="str">
        <f>CONCATENATE(SUM('Разделы 5, 6, 7'!D22:D22),"&lt;=",SUM('Разделы 5, 6, 7'!D21:D21))</f>
        <v>0&lt;=0</v>
      </c>
      <c r="F187" s="128"/>
    </row>
    <row r="188" spans="1:6" ht="31.5">
      <c r="A188" s="165">
        <f>IF((SUM('Разделы 5, 6, 7'!E22:E22)&lt;=SUM('Разделы 5, 6, 7'!E21:E21)),"","Неверно!")</f>
      </c>
      <c r="B188" s="167" t="s">
        <v>122</v>
      </c>
      <c r="C188" s="164" t="s">
        <v>706</v>
      </c>
      <c r="D188" s="164" t="s">
        <v>704</v>
      </c>
      <c r="E188" s="164" t="str">
        <f>CONCATENATE(SUM('Разделы 5, 6, 7'!E22:E22),"&lt;=",SUM('Разделы 5, 6, 7'!E21:E21))</f>
        <v>0&lt;=138</v>
      </c>
      <c r="F188" s="128"/>
    </row>
    <row r="189" spans="1:6" ht="31.5">
      <c r="A189" s="165">
        <f>IF((SUM('Разделы 5, 6, 7'!F22:F22)&lt;=SUM('Разделы 5, 6, 7'!F21:F21)),"","Неверно!")</f>
      </c>
      <c r="B189" s="167" t="s">
        <v>122</v>
      </c>
      <c r="C189" s="164" t="s">
        <v>707</v>
      </c>
      <c r="D189" s="164" t="s">
        <v>704</v>
      </c>
      <c r="E189" s="164" t="str">
        <f>CONCATENATE(SUM('Разделы 5, 6, 7'!F22:F22),"&lt;=",SUM('Разделы 5, 6, 7'!F21:F21))</f>
        <v>0&lt;=126</v>
      </c>
      <c r="F189" s="128"/>
    </row>
    <row r="190" spans="1:6" ht="31.5">
      <c r="A190" s="165">
        <f>IF((SUM('Разделы 5, 6, 7'!G22:G22)&lt;=SUM('Разделы 5, 6, 7'!G21:G21)),"","Неверно!")</f>
      </c>
      <c r="B190" s="167" t="s">
        <v>122</v>
      </c>
      <c r="C190" s="164" t="s">
        <v>708</v>
      </c>
      <c r="D190" s="164" t="s">
        <v>704</v>
      </c>
      <c r="E190" s="164" t="str">
        <f>CONCATENATE(SUM('Разделы 5, 6, 7'!G22:G22),"&lt;=",SUM('Разделы 5, 6, 7'!G21:G21))</f>
        <v>0&lt;=0</v>
      </c>
      <c r="F190" s="128"/>
    </row>
    <row r="191" spans="1:6" ht="31.5">
      <c r="A191" s="165">
        <f>IF(((SUM('Разделы 2, 3, 4'!E26:E26)=0)*(SUM('Разделы 2, 3, 4'!F26:F26)=0))+((SUM('Разделы 2, 3, 4'!E26:E26)&gt;0)*(SUM('Разделы 2, 3, 4'!F26:F26)&gt;0)),"","Неверно!")</f>
      </c>
      <c r="B191" s="167" t="s">
        <v>123</v>
      </c>
      <c r="C191" s="164" t="s">
        <v>709</v>
      </c>
      <c r="D191" s="164" t="s">
        <v>242</v>
      </c>
      <c r="E191" s="164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  <c r="F191" s="128"/>
    </row>
    <row r="192" spans="1:6" ht="31.5">
      <c r="A192" s="165">
        <f>IF(((SUM('Разделы 2, 3, 4'!E27:E27)=0)*(SUM('Разделы 2, 3, 4'!F27:F27)=0))+((SUM('Разделы 2, 3, 4'!E27:E27)&gt;0)*(SUM('Разделы 2, 3, 4'!F27:F27)&gt;0)),"","Неверно!")</f>
      </c>
      <c r="B192" s="167" t="s">
        <v>123</v>
      </c>
      <c r="C192" s="164" t="s">
        <v>710</v>
      </c>
      <c r="D192" s="164" t="s">
        <v>242</v>
      </c>
      <c r="E192" s="164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  <c r="F192" s="128"/>
    </row>
    <row r="193" spans="1:6" ht="31.5">
      <c r="A193" s="165">
        <f>IF((SUM('Разделы 2, 3, 4'!K8:K8)&lt;=SUM('Разделы 2, 3, 4'!G8:G8)),"","Неверно!")</f>
      </c>
      <c r="B193" s="167" t="s">
        <v>124</v>
      </c>
      <c r="C193" s="164" t="s">
        <v>711</v>
      </c>
      <c r="D193" s="164" t="s">
        <v>712</v>
      </c>
      <c r="E193" s="164" t="str">
        <f>CONCATENATE(SUM('Разделы 2, 3, 4'!K8:K8),"&lt;=",SUM('Разделы 2, 3, 4'!G8:G8))</f>
        <v>0&lt;=0</v>
      </c>
      <c r="F193" s="128"/>
    </row>
    <row r="194" spans="1:6" ht="31.5">
      <c r="A194" s="165">
        <f>IF((SUM('Разделы 2, 3, 4'!K17:K17)&lt;=SUM('Разделы 2, 3, 4'!G17:G17)),"","Неверно!")</f>
      </c>
      <c r="B194" s="167" t="s">
        <v>124</v>
      </c>
      <c r="C194" s="164" t="s">
        <v>713</v>
      </c>
      <c r="D194" s="164" t="s">
        <v>712</v>
      </c>
      <c r="E194" s="164" t="str">
        <f>CONCATENATE(SUM('Разделы 2, 3, 4'!K17:K17),"&lt;=",SUM('Разделы 2, 3, 4'!G17:G17))</f>
        <v>0&lt;=0</v>
      </c>
      <c r="F194" s="128"/>
    </row>
    <row r="195" spans="1:6" ht="31.5">
      <c r="A195" s="165">
        <f>IF((SUM('Разделы 2, 3, 4'!K18:K18)&lt;=SUM('Разделы 2, 3, 4'!G18:G18)),"","Неверно!")</f>
      </c>
      <c r="B195" s="167" t="s">
        <v>124</v>
      </c>
      <c r="C195" s="164" t="s">
        <v>714</v>
      </c>
      <c r="D195" s="164" t="s">
        <v>712</v>
      </c>
      <c r="E195" s="164" t="str">
        <f>CONCATENATE(SUM('Разделы 2, 3, 4'!K18:K18),"&lt;=",SUM('Разделы 2, 3, 4'!G18:G18))</f>
        <v>0&lt;=0</v>
      </c>
      <c r="F195" s="128"/>
    </row>
    <row r="196" spans="1:6" ht="31.5">
      <c r="A196" s="165">
        <f>IF((SUM('Разделы 2, 3, 4'!K19:K19)&lt;=SUM('Разделы 2, 3, 4'!G19:G19)),"","Неверно!")</f>
      </c>
      <c r="B196" s="167" t="s">
        <v>124</v>
      </c>
      <c r="C196" s="164" t="s">
        <v>715</v>
      </c>
      <c r="D196" s="164" t="s">
        <v>712</v>
      </c>
      <c r="E196" s="164" t="str">
        <f>CONCATENATE(SUM('Разделы 2, 3, 4'!K19:K19),"&lt;=",SUM('Разделы 2, 3, 4'!G19:G19))</f>
        <v>0&lt;=0</v>
      </c>
      <c r="F196" s="128"/>
    </row>
    <row r="197" spans="1:6" ht="31.5">
      <c r="A197" s="165">
        <f>IF((SUM('Разделы 2, 3, 4'!K9:K9)&lt;=SUM('Разделы 2, 3, 4'!G9:G9)),"","Неверно!")</f>
      </c>
      <c r="B197" s="167" t="s">
        <v>124</v>
      </c>
      <c r="C197" s="164" t="s">
        <v>716</v>
      </c>
      <c r="D197" s="164" t="s">
        <v>712</v>
      </c>
      <c r="E197" s="164" t="str">
        <f>CONCATENATE(SUM('Разделы 2, 3, 4'!K9:K9),"&lt;=",SUM('Разделы 2, 3, 4'!G9:G9))</f>
        <v>0&lt;=0</v>
      </c>
      <c r="F197" s="128"/>
    </row>
    <row r="198" spans="1:6" ht="31.5">
      <c r="A198" s="165">
        <f>IF((SUM('Разделы 2, 3, 4'!K10:K10)&lt;=SUM('Разделы 2, 3, 4'!G10:G10)),"","Неверно!")</f>
      </c>
      <c r="B198" s="167" t="s">
        <v>124</v>
      </c>
      <c r="C198" s="164" t="s">
        <v>717</v>
      </c>
      <c r="D198" s="164" t="s">
        <v>712</v>
      </c>
      <c r="E198" s="164" t="str">
        <f>CONCATENATE(SUM('Разделы 2, 3, 4'!K10:K10),"&lt;=",SUM('Разделы 2, 3, 4'!G10:G10))</f>
        <v>0&lt;=0</v>
      </c>
      <c r="F198" s="128"/>
    </row>
    <row r="199" spans="1:6" ht="31.5">
      <c r="A199" s="165">
        <f>IF((SUM('Разделы 2, 3, 4'!K11:K11)&lt;=SUM('Разделы 2, 3, 4'!G11:G11)),"","Неверно!")</f>
      </c>
      <c r="B199" s="167" t="s">
        <v>124</v>
      </c>
      <c r="C199" s="164" t="s">
        <v>718</v>
      </c>
      <c r="D199" s="164" t="s">
        <v>712</v>
      </c>
      <c r="E199" s="164" t="str">
        <f>CONCATENATE(SUM('Разделы 2, 3, 4'!K11:K11),"&lt;=",SUM('Разделы 2, 3, 4'!G11:G11))</f>
        <v>0&lt;=0</v>
      </c>
      <c r="F199" s="128"/>
    </row>
    <row r="200" spans="1:6" ht="31.5">
      <c r="A200" s="165">
        <f>IF((SUM('Разделы 2, 3, 4'!K12:K12)&lt;=SUM('Разделы 2, 3, 4'!G12:G12)),"","Неверно!")</f>
      </c>
      <c r="B200" s="167" t="s">
        <v>124</v>
      </c>
      <c r="C200" s="164" t="s">
        <v>719</v>
      </c>
      <c r="D200" s="164" t="s">
        <v>712</v>
      </c>
      <c r="E200" s="164" t="str">
        <f>CONCATENATE(SUM('Разделы 2, 3, 4'!K12:K12),"&lt;=",SUM('Разделы 2, 3, 4'!G12:G12))</f>
        <v>0&lt;=0</v>
      </c>
      <c r="F200" s="128"/>
    </row>
    <row r="201" spans="1:6" ht="31.5">
      <c r="A201" s="165">
        <f>IF((SUM('Разделы 2, 3, 4'!K13:K13)&lt;=SUM('Разделы 2, 3, 4'!G13:G13)),"","Неверно!")</f>
      </c>
      <c r="B201" s="167" t="s">
        <v>124</v>
      </c>
      <c r="C201" s="164" t="s">
        <v>720</v>
      </c>
      <c r="D201" s="164" t="s">
        <v>712</v>
      </c>
      <c r="E201" s="164" t="str">
        <f>CONCATENATE(SUM('Разделы 2, 3, 4'!K13:K13),"&lt;=",SUM('Разделы 2, 3, 4'!G13:G13))</f>
        <v>0&lt;=0</v>
      </c>
      <c r="F201" s="128"/>
    </row>
    <row r="202" spans="1:6" ht="31.5">
      <c r="A202" s="165">
        <f>IF((SUM('Разделы 2, 3, 4'!K14:K14)&lt;=SUM('Разделы 2, 3, 4'!G14:G14)),"","Неверно!")</f>
      </c>
      <c r="B202" s="167" t="s">
        <v>124</v>
      </c>
      <c r="C202" s="164" t="s">
        <v>721</v>
      </c>
      <c r="D202" s="164" t="s">
        <v>712</v>
      </c>
      <c r="E202" s="164" t="str">
        <f>CONCATENATE(SUM('Разделы 2, 3, 4'!K14:K14),"&lt;=",SUM('Разделы 2, 3, 4'!G14:G14))</f>
        <v>0&lt;=0</v>
      </c>
      <c r="F202" s="128"/>
    </row>
    <row r="203" spans="1:6" ht="31.5">
      <c r="A203" s="165">
        <f>IF((SUM('Разделы 2, 3, 4'!K15:K15)&lt;=SUM('Разделы 2, 3, 4'!G15:G15)),"","Неверно!")</f>
      </c>
      <c r="B203" s="167" t="s">
        <v>124</v>
      </c>
      <c r="C203" s="164" t="s">
        <v>722</v>
      </c>
      <c r="D203" s="164" t="s">
        <v>712</v>
      </c>
      <c r="E203" s="164" t="str">
        <f>CONCATENATE(SUM('Разделы 2, 3, 4'!K15:K15),"&lt;=",SUM('Разделы 2, 3, 4'!G15:G15))</f>
        <v>0&lt;=0</v>
      </c>
      <c r="F203" s="128"/>
    </row>
    <row r="204" spans="1:6" ht="31.5">
      <c r="A204" s="165">
        <f>IF((SUM('Разделы 2, 3, 4'!K16:K16)&lt;=SUM('Разделы 2, 3, 4'!G16:G16)),"","Неверно!")</f>
      </c>
      <c r="B204" s="167" t="s">
        <v>124</v>
      </c>
      <c r="C204" s="164" t="s">
        <v>723</v>
      </c>
      <c r="D204" s="164" t="s">
        <v>712</v>
      </c>
      <c r="E204" s="164" t="str">
        <f>CONCATENATE(SUM('Разделы 2, 3, 4'!K16:K16),"&lt;=",SUM('Разделы 2, 3, 4'!G16:G16))</f>
        <v>0&lt;=0</v>
      </c>
      <c r="F204" s="128"/>
    </row>
    <row r="205" spans="1:6" ht="31.5">
      <c r="A205" s="165">
        <f>IF((SUM('Разделы 2, 3, 4'!D17:D17)=0),"","Неверно!")</f>
      </c>
      <c r="B205" s="167" t="s">
        <v>125</v>
      </c>
      <c r="C205" s="164" t="s">
        <v>724</v>
      </c>
      <c r="D205" s="164" t="s">
        <v>725</v>
      </c>
      <c r="E205" s="164" t="str">
        <f>CONCATENATE(SUM('Разделы 2, 3, 4'!D17:D17),"=",0)</f>
        <v>0=0</v>
      </c>
      <c r="F205" s="128"/>
    </row>
    <row r="206" spans="1:5" ht="31.5">
      <c r="A206" s="165">
        <f>IF((SUM('Разделы 2, 3, 4'!D18:D18)=0),"","Неверно!")</f>
      </c>
      <c r="B206" s="167" t="s">
        <v>125</v>
      </c>
      <c r="C206" s="164" t="s">
        <v>726</v>
      </c>
      <c r="D206" s="164" t="s">
        <v>725</v>
      </c>
      <c r="E206" s="164" t="str">
        <f>CONCATENATE(SUM('Разделы 2, 3, 4'!D18:D18),"=",0)</f>
        <v>0=0</v>
      </c>
    </row>
    <row r="207" spans="1:5" ht="15.75">
      <c r="A207" s="165">
        <f>IF((SUM('Разделы 5, 6, 7'!H8:H8)=0),"","Неверно!")</f>
      </c>
      <c r="B207" s="167" t="s">
        <v>126</v>
      </c>
      <c r="C207" s="164" t="s">
        <v>727</v>
      </c>
      <c r="D207" s="164" t="s">
        <v>306</v>
      </c>
      <c r="E207" s="164" t="str">
        <f>CONCATENATE(SUM('Разделы 5, 6, 7'!H8:H8),"=",0)</f>
        <v>0=0</v>
      </c>
    </row>
    <row r="208" spans="1:5" ht="15.75">
      <c r="A208" s="165">
        <f>IF((SUM('Разделы 5, 6, 7'!H9:H9)=0),"","Неверно!")</f>
      </c>
      <c r="B208" s="167" t="s">
        <v>126</v>
      </c>
      <c r="C208" s="164" t="s">
        <v>728</v>
      </c>
      <c r="D208" s="164" t="s">
        <v>306</v>
      </c>
      <c r="E208" s="164" t="str">
        <f>CONCATENATE(SUM('Разделы 5, 6, 7'!H9:H9),"=",0)</f>
        <v>0=0</v>
      </c>
    </row>
    <row r="209" spans="1:5" ht="15.75">
      <c r="A209" s="165">
        <f>IF((SUM('Разделы 5, 6, 7'!H10:H10)=0),"","Неверно!")</f>
      </c>
      <c r="B209" s="167" t="s">
        <v>126</v>
      </c>
      <c r="C209" s="164" t="s">
        <v>729</v>
      </c>
      <c r="D209" s="164" t="s">
        <v>306</v>
      </c>
      <c r="E209" s="164" t="str">
        <f>CONCATENATE(SUM('Разделы 5, 6, 7'!H10:H10),"=",0)</f>
        <v>0=0</v>
      </c>
    </row>
    <row r="210" spans="1:5" ht="15.75">
      <c r="A210" s="165">
        <f>IF((SUM('Разделы 5, 6, 7'!C11:C11)=SUM('Разделы 5, 6, 7'!C7:C10)),"","Неверно!")</f>
      </c>
      <c r="B210" s="167" t="s">
        <v>127</v>
      </c>
      <c r="C210" s="164" t="s">
        <v>730</v>
      </c>
      <c r="D210" s="164" t="s">
        <v>731</v>
      </c>
      <c r="E210" s="164" t="str">
        <f>CONCATENATE(SUM('Разделы 5, 6, 7'!C11:C11),"=",SUM('Разделы 5, 6, 7'!C7:C10))</f>
        <v>1298=1298</v>
      </c>
    </row>
    <row r="211" spans="1:5" ht="15.75">
      <c r="A211" s="165">
        <f>IF((SUM('Разделы 5, 6, 7'!D11:D11)=SUM('Разделы 5, 6, 7'!D7:D10)),"","Неверно!")</f>
      </c>
      <c r="B211" s="167" t="s">
        <v>127</v>
      </c>
      <c r="C211" s="164" t="s">
        <v>732</v>
      </c>
      <c r="D211" s="164" t="s">
        <v>731</v>
      </c>
      <c r="E211" s="164" t="str">
        <f>CONCATENATE(SUM('Разделы 5, 6, 7'!D11:D11),"=",SUM('Разделы 5, 6, 7'!D7:D10))</f>
        <v>13=13</v>
      </c>
    </row>
    <row r="212" spans="1:5" ht="15.75">
      <c r="A212" s="165">
        <f>IF((SUM('Разделы 5, 6, 7'!E11:E11)=SUM('Разделы 5, 6, 7'!E7:E10)),"","Неверно!")</f>
      </c>
      <c r="B212" s="167" t="s">
        <v>127</v>
      </c>
      <c r="C212" s="164" t="s">
        <v>733</v>
      </c>
      <c r="D212" s="164" t="s">
        <v>731</v>
      </c>
      <c r="E212" s="164" t="str">
        <f>CONCATENATE(SUM('Разделы 5, 6, 7'!E11:E11),"=",SUM('Разделы 5, 6, 7'!E7:E10))</f>
        <v>0=0</v>
      </c>
    </row>
    <row r="213" spans="1:6" ht="15.75">
      <c r="A213" s="165">
        <f>IF((SUM('Разделы 5, 6, 7'!F11:F11)=SUM('Разделы 5, 6, 7'!F7:F10)),"","Неверно!")</f>
      </c>
      <c r="B213" s="167" t="s">
        <v>127</v>
      </c>
      <c r="C213" s="164" t="s">
        <v>734</v>
      </c>
      <c r="D213" s="164" t="s">
        <v>731</v>
      </c>
      <c r="E213" s="164" t="str">
        <f>CONCATENATE(SUM('Разделы 5, 6, 7'!F11:F11),"=",SUM('Разделы 5, 6, 7'!F7:F10))</f>
        <v>3=3</v>
      </c>
      <c r="F213" s="128"/>
    </row>
    <row r="214" spans="1:6" ht="15.75">
      <c r="A214" s="165">
        <f>IF((SUM('Разделы 5, 6, 7'!G11:G11)=SUM('Разделы 5, 6, 7'!G7:G10)),"","Неверно!")</f>
      </c>
      <c r="B214" s="167" t="s">
        <v>127</v>
      </c>
      <c r="C214" s="164" t="s">
        <v>735</v>
      </c>
      <c r="D214" s="164" t="s">
        <v>731</v>
      </c>
      <c r="E214" s="164" t="str">
        <f>CONCATENATE(SUM('Разделы 5, 6, 7'!G11:G11),"=",SUM('Разделы 5, 6, 7'!G7:G10))</f>
        <v>9=9</v>
      </c>
      <c r="F214" s="128"/>
    </row>
    <row r="215" spans="1:6" ht="15.75">
      <c r="A215" s="165">
        <f>IF((SUM('Разделы 5, 6, 7'!H11:H11)=SUM('Разделы 5, 6, 7'!H7:H10)),"","Неверно!")</f>
      </c>
      <c r="B215" s="167" t="s">
        <v>127</v>
      </c>
      <c r="C215" s="164" t="s">
        <v>736</v>
      </c>
      <c r="D215" s="164" t="s">
        <v>731</v>
      </c>
      <c r="E215" s="164" t="str">
        <f>CONCATENATE(SUM('Разделы 5, 6, 7'!H11:H11),"=",SUM('Разделы 5, 6, 7'!H7:H10))</f>
        <v>0=0</v>
      </c>
      <c r="F215" s="128"/>
    </row>
    <row r="216" spans="1:6" ht="31.5">
      <c r="A216" s="165">
        <f>IF((SUM('Раздел 1'!D9:D9)=SUM('Раздел 1'!D10:D15)),"","Неверно!")</f>
      </c>
      <c r="B216" s="167" t="s">
        <v>128</v>
      </c>
      <c r="C216" s="164" t="s">
        <v>737</v>
      </c>
      <c r="D216" s="164" t="s">
        <v>304</v>
      </c>
      <c r="E216" s="164" t="str">
        <f>CONCATENATE(SUM('Раздел 1'!D9:D9),"=",SUM('Раздел 1'!D10:D15))</f>
        <v>0=0</v>
      </c>
      <c r="F216" s="128"/>
    </row>
    <row r="217" spans="1:6" ht="31.5">
      <c r="A217" s="165">
        <f>IF((SUM('Раздел 1'!M9:M9)=SUM('Раздел 1'!M10:M15)),"","Неверно!")</f>
      </c>
      <c r="B217" s="167" t="s">
        <v>128</v>
      </c>
      <c r="C217" s="164" t="s">
        <v>738</v>
      </c>
      <c r="D217" s="164" t="s">
        <v>304</v>
      </c>
      <c r="E217" s="164" t="str">
        <f>CONCATENATE(SUM('Раздел 1'!M9:M9),"=",SUM('Раздел 1'!M10:M15))</f>
        <v>0=0</v>
      </c>
      <c r="F217" s="128"/>
    </row>
    <row r="218" spans="1:6" ht="31.5">
      <c r="A218" s="165">
        <f>IF((SUM('Раздел 1'!N9:N9)=SUM('Раздел 1'!N10:N15)),"","Неверно!")</f>
      </c>
      <c r="B218" s="167" t="s">
        <v>128</v>
      </c>
      <c r="C218" s="164" t="s">
        <v>739</v>
      </c>
      <c r="D218" s="164" t="s">
        <v>304</v>
      </c>
      <c r="E218" s="164" t="str">
        <f>CONCATENATE(SUM('Раздел 1'!N9:N9),"=",SUM('Раздел 1'!N10:N15))</f>
        <v>0=0</v>
      </c>
      <c r="F218" s="128"/>
    </row>
    <row r="219" spans="1:5" ht="31.5">
      <c r="A219" s="165">
        <f>IF((SUM('Раздел 1'!O9:O9)=SUM('Раздел 1'!O10:O15)),"","Неверно!")</f>
      </c>
      <c r="B219" s="167" t="s">
        <v>128</v>
      </c>
      <c r="C219" s="164" t="s">
        <v>740</v>
      </c>
      <c r="D219" s="164" t="s">
        <v>304</v>
      </c>
      <c r="E219" s="164" t="str">
        <f>CONCATENATE(SUM('Раздел 1'!O9:O9),"=",SUM('Раздел 1'!O10:O15))</f>
        <v>0=0</v>
      </c>
    </row>
    <row r="220" spans="1:5" ht="31.5">
      <c r="A220" s="165">
        <f>IF((SUM('Раздел 1'!P9:P9)=SUM('Раздел 1'!P10:P15)),"","Неверно!")</f>
      </c>
      <c r="B220" s="167" t="s">
        <v>128</v>
      </c>
      <c r="C220" s="164" t="s">
        <v>741</v>
      </c>
      <c r="D220" s="164" t="s">
        <v>304</v>
      </c>
      <c r="E220" s="164" t="str">
        <f>CONCATENATE(SUM('Раздел 1'!P9:P9),"=",SUM('Раздел 1'!P10:P15))</f>
        <v>0=0</v>
      </c>
    </row>
    <row r="221" spans="1:5" ht="31.5">
      <c r="A221" s="165">
        <f>IF((SUM('Раздел 1'!Q9:Q9)=SUM('Раздел 1'!Q10:Q15)),"","Неверно!")</f>
      </c>
      <c r="B221" s="167" t="s">
        <v>128</v>
      </c>
      <c r="C221" s="164" t="s">
        <v>742</v>
      </c>
      <c r="D221" s="164" t="s">
        <v>304</v>
      </c>
      <c r="E221" s="164" t="str">
        <f>CONCATENATE(SUM('Раздел 1'!Q9:Q9),"=",SUM('Раздел 1'!Q10:Q15))</f>
        <v>0=0</v>
      </c>
    </row>
    <row r="222" spans="1:5" ht="31.5">
      <c r="A222" s="165">
        <f>IF((SUM('Раздел 1'!R9:R9)=SUM('Раздел 1'!R10:R15)),"","Неверно!")</f>
      </c>
      <c r="B222" s="167" t="s">
        <v>128</v>
      </c>
      <c r="C222" s="164" t="s">
        <v>743</v>
      </c>
      <c r="D222" s="164" t="s">
        <v>304</v>
      </c>
      <c r="E222" s="164" t="str">
        <f>CONCATENATE(SUM('Раздел 1'!R9:R9),"=",SUM('Раздел 1'!R10:R15))</f>
        <v>0=0</v>
      </c>
    </row>
    <row r="223" spans="1:5" ht="31.5">
      <c r="A223" s="165">
        <f>IF((SUM('Раздел 1'!E9:E9)=SUM('Раздел 1'!E10:E15)),"","Неверно!")</f>
      </c>
      <c r="B223" s="167" t="s">
        <v>128</v>
      </c>
      <c r="C223" s="164" t="s">
        <v>744</v>
      </c>
      <c r="D223" s="164" t="s">
        <v>304</v>
      </c>
      <c r="E223" s="164" t="str">
        <f>CONCATENATE(SUM('Раздел 1'!E9:E9),"=",SUM('Раздел 1'!E10:E15))</f>
        <v>0=0</v>
      </c>
    </row>
    <row r="224" spans="1:5" ht="31.5">
      <c r="A224" s="165">
        <f>IF((SUM('Раздел 1'!F9:F9)=SUM('Раздел 1'!F10:F15)),"","Неверно!")</f>
      </c>
      <c r="B224" s="167" t="s">
        <v>128</v>
      </c>
      <c r="C224" s="164" t="s">
        <v>745</v>
      </c>
      <c r="D224" s="164" t="s">
        <v>304</v>
      </c>
      <c r="E224" s="164" t="str">
        <f>CONCATENATE(SUM('Раздел 1'!F9:F9),"=",SUM('Раздел 1'!F10:F15))</f>
        <v>0=0</v>
      </c>
    </row>
    <row r="225" spans="1:5" ht="31.5">
      <c r="A225" s="165">
        <f>IF((SUM('Раздел 1'!G9:G9)=SUM('Раздел 1'!G10:G15)),"","Неверно!")</f>
      </c>
      <c r="B225" s="167" t="s">
        <v>128</v>
      </c>
      <c r="C225" s="164" t="s">
        <v>746</v>
      </c>
      <c r="D225" s="164" t="s">
        <v>304</v>
      </c>
      <c r="E225" s="164" t="str">
        <f>CONCATENATE(SUM('Раздел 1'!G9:G9),"=",SUM('Раздел 1'!G10:G15))</f>
        <v>0=0</v>
      </c>
    </row>
    <row r="226" spans="1:5" ht="31.5">
      <c r="A226" s="165">
        <f>IF((SUM('Раздел 1'!H9:H9)=SUM('Раздел 1'!H10:H15)),"","Неверно!")</f>
      </c>
      <c r="B226" s="167" t="s">
        <v>128</v>
      </c>
      <c r="C226" s="164" t="s">
        <v>747</v>
      </c>
      <c r="D226" s="164" t="s">
        <v>304</v>
      </c>
      <c r="E226" s="164" t="str">
        <f>CONCATENATE(SUM('Раздел 1'!H9:H9),"=",SUM('Раздел 1'!H10:H15))</f>
        <v>0=0</v>
      </c>
    </row>
    <row r="227" spans="1:5" ht="31.5">
      <c r="A227" s="165">
        <f>IF((SUM('Раздел 1'!I9:I9)=SUM('Раздел 1'!I10:I15)),"","Неверно!")</f>
      </c>
      <c r="B227" s="167" t="s">
        <v>128</v>
      </c>
      <c r="C227" s="164" t="s">
        <v>748</v>
      </c>
      <c r="D227" s="164" t="s">
        <v>304</v>
      </c>
      <c r="E227" s="164" t="str">
        <f>CONCATENATE(SUM('Раздел 1'!I9:I9),"=",SUM('Раздел 1'!I10:I15))</f>
        <v>0=0</v>
      </c>
    </row>
    <row r="228" spans="1:5" ht="31.5">
      <c r="A228" s="165">
        <f>IF((SUM('Раздел 1'!J9:J9)=SUM('Раздел 1'!J10:J15)),"","Неверно!")</f>
      </c>
      <c r="B228" s="167" t="s">
        <v>128</v>
      </c>
      <c r="C228" s="164" t="s">
        <v>749</v>
      </c>
      <c r="D228" s="164" t="s">
        <v>304</v>
      </c>
      <c r="E228" s="164" t="str">
        <f>CONCATENATE(SUM('Раздел 1'!J9:J9),"=",SUM('Раздел 1'!J10:J15))</f>
        <v>0=0</v>
      </c>
    </row>
    <row r="229" spans="1:5" ht="31.5">
      <c r="A229" s="165">
        <f>IF((SUM('Раздел 1'!K9:K9)=SUM('Раздел 1'!K10:K15)),"","Неверно!")</f>
      </c>
      <c r="B229" s="167" t="s">
        <v>128</v>
      </c>
      <c r="C229" s="164" t="s">
        <v>750</v>
      </c>
      <c r="D229" s="164" t="s">
        <v>304</v>
      </c>
      <c r="E229" s="164" t="str">
        <f>CONCATENATE(SUM('Раздел 1'!K9:K9),"=",SUM('Раздел 1'!K10:K15))</f>
        <v>0=0</v>
      </c>
    </row>
    <row r="230" spans="1:5" ht="31.5">
      <c r="A230" s="165">
        <f>IF((SUM('Раздел 1'!L9:L9)=SUM('Раздел 1'!L10:L15)),"","Неверно!")</f>
      </c>
      <c r="B230" s="167" t="s">
        <v>128</v>
      </c>
      <c r="C230" s="164" t="s">
        <v>751</v>
      </c>
      <c r="D230" s="164" t="s">
        <v>304</v>
      </c>
      <c r="E230" s="164" t="str">
        <f>CONCATENATE(SUM('Раздел 1'!L9:L9),"=",SUM('Раздел 1'!L10:L15))</f>
        <v>0=0</v>
      </c>
    </row>
    <row r="231" spans="1:5" ht="31.5">
      <c r="A231" s="165">
        <f>IF((SUM('Разделы 5, 6, 7'!C17:C17)=SUM('Разделы 5, 6, 7'!D17:G17)),"","Неверно!")</f>
      </c>
      <c r="B231" s="167" t="s">
        <v>129</v>
      </c>
      <c r="C231" s="164" t="s">
        <v>752</v>
      </c>
      <c r="D231" s="164" t="s">
        <v>753</v>
      </c>
      <c r="E231" s="164" t="str">
        <f>CONCATENATE(SUM('Разделы 5, 6, 7'!C17:C17),"=",SUM('Разделы 5, 6, 7'!D17:G17))</f>
        <v>50=50</v>
      </c>
    </row>
    <row r="232" spans="1:5" ht="31.5">
      <c r="A232" s="165">
        <f>IF((SUM('Разделы 5, 6, 7'!C18:C18)=SUM('Разделы 5, 6, 7'!D18:G18)),"","Неверно!")</f>
      </c>
      <c r="B232" s="167" t="s">
        <v>129</v>
      </c>
      <c r="C232" s="164" t="s">
        <v>754</v>
      </c>
      <c r="D232" s="164" t="s">
        <v>753</v>
      </c>
      <c r="E232" s="164" t="str">
        <f>CONCATENATE(SUM('Разделы 5, 6, 7'!C18:C18),"=",SUM('Разделы 5, 6, 7'!D18:G18))</f>
        <v>17=17</v>
      </c>
    </row>
    <row r="233" spans="1:5" ht="31.5">
      <c r="A233" s="165">
        <f>IF((SUM('Разделы 5, 6, 7'!C19:C19)=SUM('Разделы 5, 6, 7'!D19:G19)),"","Неверно!")</f>
      </c>
      <c r="B233" s="167" t="s">
        <v>129</v>
      </c>
      <c r="C233" s="164" t="s">
        <v>755</v>
      </c>
      <c r="D233" s="164" t="s">
        <v>753</v>
      </c>
      <c r="E233" s="164" t="str">
        <f>CONCATENATE(SUM('Разделы 5, 6, 7'!C19:C19),"=",SUM('Разделы 5, 6, 7'!D19:G19))</f>
        <v>17=17</v>
      </c>
    </row>
    <row r="234" spans="1:5" ht="31.5">
      <c r="A234" s="165">
        <f>IF((SUM('Разделы 5, 6, 7'!C20:C20)=SUM('Разделы 5, 6, 7'!D20:G20)),"","Неверно!")</f>
      </c>
      <c r="B234" s="167" t="s">
        <v>129</v>
      </c>
      <c r="C234" s="164" t="s">
        <v>756</v>
      </c>
      <c r="D234" s="164" t="s">
        <v>753</v>
      </c>
      <c r="E234" s="164" t="str">
        <f>CONCATENATE(SUM('Разделы 5, 6, 7'!C20:C20),"=",SUM('Разделы 5, 6, 7'!D20:G20))</f>
        <v>180=180</v>
      </c>
    </row>
    <row r="235" spans="1:5" ht="31.5">
      <c r="A235" s="165">
        <f>IF((SUM('Разделы 5, 6, 7'!C21:C21)=SUM('Разделы 5, 6, 7'!D21:G21)),"","Неверно!")</f>
      </c>
      <c r="B235" s="167" t="s">
        <v>129</v>
      </c>
      <c r="C235" s="164" t="s">
        <v>757</v>
      </c>
      <c r="D235" s="164" t="s">
        <v>753</v>
      </c>
      <c r="E235" s="164" t="str">
        <f>CONCATENATE(SUM('Разделы 5, 6, 7'!C21:C21),"=",SUM('Разделы 5, 6, 7'!D21:G21))</f>
        <v>264=264</v>
      </c>
    </row>
    <row r="236" spans="1:5" ht="31.5">
      <c r="A236" s="165">
        <f>IF((SUM('Разделы 5, 6, 7'!C22:C22)=SUM('Разделы 5, 6, 7'!D22:G22)),"","Неверно!")</f>
      </c>
      <c r="B236" s="167" t="s">
        <v>129</v>
      </c>
      <c r="C236" s="164" t="s">
        <v>758</v>
      </c>
      <c r="D236" s="164" t="s">
        <v>753</v>
      </c>
      <c r="E236" s="164" t="str">
        <f>CONCATENATE(SUM('Разделы 5, 6, 7'!C22:C22),"=",SUM('Разделы 5, 6, 7'!D22:G22))</f>
        <v>0=0</v>
      </c>
    </row>
    <row r="237" spans="1:5" ht="31.5">
      <c r="A237" s="165">
        <f>IF((SUM('Раздел 1'!D9:D9)=SUM('Раздел 1'!D16:D18)),"","Неверно!")</f>
      </c>
      <c r="B237" s="167" t="s">
        <v>130</v>
      </c>
      <c r="C237" s="164" t="s">
        <v>759</v>
      </c>
      <c r="D237" s="164" t="s">
        <v>305</v>
      </c>
      <c r="E237" s="164" t="str">
        <f>CONCATENATE(SUM('Раздел 1'!D9:D9),"=",SUM('Раздел 1'!D16:D18))</f>
        <v>0=0</v>
      </c>
    </row>
    <row r="238" spans="1:5" ht="31.5">
      <c r="A238" s="165">
        <f>IF((SUM('Раздел 1'!M9:M9)=SUM('Раздел 1'!M16:M18)),"","Неверно!")</f>
      </c>
      <c r="B238" s="167" t="s">
        <v>130</v>
      </c>
      <c r="C238" s="164" t="s">
        <v>760</v>
      </c>
      <c r="D238" s="164" t="s">
        <v>305</v>
      </c>
      <c r="E238" s="164" t="str">
        <f>CONCATENATE(SUM('Раздел 1'!M9:M9),"=",SUM('Раздел 1'!M16:M18))</f>
        <v>0=0</v>
      </c>
    </row>
    <row r="239" spans="1:5" ht="31.5">
      <c r="A239" s="165">
        <f>IF((SUM('Раздел 1'!N9:N9)=SUM('Раздел 1'!N16:N18)),"","Неверно!")</f>
      </c>
      <c r="B239" s="167" t="s">
        <v>130</v>
      </c>
      <c r="C239" s="164" t="s">
        <v>761</v>
      </c>
      <c r="D239" s="164" t="s">
        <v>305</v>
      </c>
      <c r="E239" s="164" t="str">
        <f>CONCATENATE(SUM('Раздел 1'!N9:N9),"=",SUM('Раздел 1'!N16:N18))</f>
        <v>0=0</v>
      </c>
    </row>
    <row r="240" spans="1:5" ht="31.5">
      <c r="A240" s="165">
        <f>IF((SUM('Раздел 1'!O9:O9)=SUM('Раздел 1'!O16:O18)),"","Неверно!")</f>
      </c>
      <c r="B240" s="167" t="s">
        <v>130</v>
      </c>
      <c r="C240" s="164" t="s">
        <v>762</v>
      </c>
      <c r="D240" s="164" t="s">
        <v>305</v>
      </c>
      <c r="E240" s="164" t="str">
        <f>CONCATENATE(SUM('Раздел 1'!O9:O9),"=",SUM('Раздел 1'!O16:O18))</f>
        <v>0=0</v>
      </c>
    </row>
    <row r="241" spans="1:5" ht="31.5">
      <c r="A241" s="165">
        <f>IF((SUM('Раздел 1'!P9:P9)=SUM('Раздел 1'!P16:P18)),"","Неверно!")</f>
      </c>
      <c r="B241" s="167" t="s">
        <v>130</v>
      </c>
      <c r="C241" s="164" t="s">
        <v>763</v>
      </c>
      <c r="D241" s="164" t="s">
        <v>305</v>
      </c>
      <c r="E241" s="164" t="str">
        <f>CONCATENATE(SUM('Раздел 1'!P9:P9),"=",SUM('Раздел 1'!P16:P18))</f>
        <v>0=0</v>
      </c>
    </row>
    <row r="242" spans="1:5" ht="31.5">
      <c r="A242" s="165">
        <f>IF((SUM('Раздел 1'!Q9:Q9)=SUM('Раздел 1'!Q16:Q18)),"","Неверно!")</f>
      </c>
      <c r="B242" s="167" t="s">
        <v>130</v>
      </c>
      <c r="C242" s="164" t="s">
        <v>764</v>
      </c>
      <c r="D242" s="164" t="s">
        <v>305</v>
      </c>
      <c r="E242" s="164" t="str">
        <f>CONCATENATE(SUM('Раздел 1'!Q9:Q9),"=",SUM('Раздел 1'!Q16:Q18))</f>
        <v>0=0</v>
      </c>
    </row>
    <row r="243" spans="1:5" ht="31.5">
      <c r="A243" s="165">
        <f>IF((SUM('Раздел 1'!R9:R9)=SUM('Раздел 1'!R16:R18)),"","Неверно!")</f>
      </c>
      <c r="B243" s="167" t="s">
        <v>130</v>
      </c>
      <c r="C243" s="164" t="s">
        <v>765</v>
      </c>
      <c r="D243" s="164" t="s">
        <v>305</v>
      </c>
      <c r="E243" s="164" t="str">
        <f>CONCATENATE(SUM('Раздел 1'!R9:R9),"=",SUM('Раздел 1'!R16:R18))</f>
        <v>0=0</v>
      </c>
    </row>
    <row r="244" spans="1:5" ht="31.5">
      <c r="A244" s="165">
        <f>IF((SUM('Раздел 1'!E9:E9)=SUM('Раздел 1'!E16:E18)),"","Неверно!")</f>
      </c>
      <c r="B244" s="167" t="s">
        <v>130</v>
      </c>
      <c r="C244" s="164" t="s">
        <v>766</v>
      </c>
      <c r="D244" s="164" t="s">
        <v>305</v>
      </c>
      <c r="E244" s="164" t="str">
        <f>CONCATENATE(SUM('Раздел 1'!E9:E9),"=",SUM('Раздел 1'!E16:E18))</f>
        <v>0=0</v>
      </c>
    </row>
    <row r="245" spans="1:5" ht="31.5">
      <c r="A245" s="165">
        <f>IF((SUM('Раздел 1'!F9:F9)=SUM('Раздел 1'!F16:F18)),"","Неверно!")</f>
      </c>
      <c r="B245" s="167" t="s">
        <v>130</v>
      </c>
      <c r="C245" s="164" t="s">
        <v>767</v>
      </c>
      <c r="D245" s="164" t="s">
        <v>305</v>
      </c>
      <c r="E245" s="164" t="str">
        <f>CONCATENATE(SUM('Раздел 1'!F9:F9),"=",SUM('Раздел 1'!F16:F18))</f>
        <v>0=0</v>
      </c>
    </row>
    <row r="246" spans="1:5" ht="31.5">
      <c r="A246" s="165">
        <f>IF((SUM('Раздел 1'!G9:G9)=SUM('Раздел 1'!G16:G18)),"","Неверно!")</f>
      </c>
      <c r="B246" s="167" t="s">
        <v>130</v>
      </c>
      <c r="C246" s="164" t="s">
        <v>768</v>
      </c>
      <c r="D246" s="164" t="s">
        <v>305</v>
      </c>
      <c r="E246" s="164" t="str">
        <f>CONCATENATE(SUM('Раздел 1'!G9:G9),"=",SUM('Раздел 1'!G16:G18))</f>
        <v>0=0</v>
      </c>
    </row>
    <row r="247" spans="1:5" ht="31.5">
      <c r="A247" s="165">
        <f>IF((SUM('Раздел 1'!H9:H9)=SUM('Раздел 1'!H16:H18)),"","Неверно!")</f>
      </c>
      <c r="B247" s="167" t="s">
        <v>130</v>
      </c>
      <c r="C247" s="164" t="s">
        <v>769</v>
      </c>
      <c r="D247" s="164" t="s">
        <v>305</v>
      </c>
      <c r="E247" s="164" t="str">
        <f>CONCATENATE(SUM('Раздел 1'!H9:H9),"=",SUM('Раздел 1'!H16:H18))</f>
        <v>0=0</v>
      </c>
    </row>
    <row r="248" spans="1:5" ht="31.5">
      <c r="A248" s="165">
        <f>IF((SUM('Раздел 1'!I9:I9)=SUM('Раздел 1'!I16:I18)),"","Неверно!")</f>
      </c>
      <c r="B248" s="167" t="s">
        <v>130</v>
      </c>
      <c r="C248" s="164" t="s">
        <v>770</v>
      </c>
      <c r="D248" s="164" t="s">
        <v>305</v>
      </c>
      <c r="E248" s="164" t="str">
        <f>CONCATENATE(SUM('Раздел 1'!I9:I9),"=",SUM('Раздел 1'!I16:I18))</f>
        <v>0=0</v>
      </c>
    </row>
    <row r="249" spans="1:5" ht="31.5">
      <c r="A249" s="165">
        <f>IF((SUM('Раздел 1'!J9:J9)=SUM('Раздел 1'!J16:J18)),"","Неверно!")</f>
      </c>
      <c r="B249" s="167" t="s">
        <v>130</v>
      </c>
      <c r="C249" s="164" t="s">
        <v>771</v>
      </c>
      <c r="D249" s="164" t="s">
        <v>305</v>
      </c>
      <c r="E249" s="164" t="str">
        <f>CONCATENATE(SUM('Раздел 1'!J9:J9),"=",SUM('Раздел 1'!J16:J18))</f>
        <v>0=0</v>
      </c>
    </row>
    <row r="250" spans="1:5" ht="31.5">
      <c r="A250" s="165">
        <f>IF((SUM('Раздел 1'!K9:K9)=SUM('Раздел 1'!K16:K18)),"","Неверно!")</f>
      </c>
      <c r="B250" s="167" t="s">
        <v>130</v>
      </c>
      <c r="C250" s="164" t="s">
        <v>772</v>
      </c>
      <c r="D250" s="164" t="s">
        <v>305</v>
      </c>
      <c r="E250" s="164" t="str">
        <f>CONCATENATE(SUM('Раздел 1'!K9:K9),"=",SUM('Раздел 1'!K16:K18))</f>
        <v>0=0</v>
      </c>
    </row>
    <row r="251" spans="1:5" ht="31.5">
      <c r="A251" s="165">
        <f>IF((SUM('Раздел 1'!L9:L9)=SUM('Раздел 1'!L16:L18)),"","Неверно!")</f>
      </c>
      <c r="B251" s="167" t="s">
        <v>130</v>
      </c>
      <c r="C251" s="164" t="s">
        <v>773</v>
      </c>
      <c r="D251" s="164" t="s">
        <v>305</v>
      </c>
      <c r="E251" s="164" t="str">
        <f>CONCATENATE(SUM('Раздел 1'!L9:L9),"=",SUM('Раздел 1'!L16:L18))</f>
        <v>0=0</v>
      </c>
    </row>
    <row r="252" spans="1:5" ht="31.5">
      <c r="A252" s="165">
        <f>IF((SUM('Разделы 2, 3, 4'!L17:L17)=0),"","Неверно!")</f>
      </c>
      <c r="B252" s="167" t="s">
        <v>131</v>
      </c>
      <c r="C252" s="164" t="s">
        <v>774</v>
      </c>
      <c r="D252" s="164" t="s">
        <v>775</v>
      </c>
      <c r="E252" s="164" t="str">
        <f>CONCATENATE(SUM('Разделы 2, 3, 4'!L17:L17),"=",0)</f>
        <v>0=0</v>
      </c>
    </row>
    <row r="253" spans="1:5" ht="31.5">
      <c r="A253" s="165">
        <f>IF((SUM('Разделы 2, 3, 4'!L18:L18)=0),"","Неверно!")</f>
      </c>
      <c r="B253" s="167" t="s">
        <v>131</v>
      </c>
      <c r="C253" s="164" t="s">
        <v>776</v>
      </c>
      <c r="D253" s="164" t="s">
        <v>775</v>
      </c>
      <c r="E253" s="164" t="str">
        <f>CONCATENATE(SUM('Разделы 2, 3, 4'!L18:L18),"=",0)</f>
        <v>0=0</v>
      </c>
    </row>
    <row r="254" spans="1:5" ht="31.5">
      <c r="A254" s="165">
        <f>IF((SUM('Разделы 2, 3, 4'!M17:M17)=0),"","Неверно!")</f>
      </c>
      <c r="B254" s="167" t="s">
        <v>131</v>
      </c>
      <c r="C254" s="164" t="s">
        <v>777</v>
      </c>
      <c r="D254" s="164" t="s">
        <v>775</v>
      </c>
      <c r="E254" s="164" t="str">
        <f>CONCATENATE(SUM('Разделы 2, 3, 4'!M17:M17),"=",0)</f>
        <v>0=0</v>
      </c>
    </row>
    <row r="255" spans="1:5" ht="31.5">
      <c r="A255" s="165">
        <f>IF((SUM('Разделы 2, 3, 4'!M18:M18)=0),"","Неверно!")</f>
      </c>
      <c r="B255" s="167" t="s">
        <v>131</v>
      </c>
      <c r="C255" s="164" t="s">
        <v>778</v>
      </c>
      <c r="D255" s="164" t="s">
        <v>775</v>
      </c>
      <c r="E255" s="164" t="str">
        <f>CONCATENATE(SUM('Разделы 2, 3, 4'!M18:M18),"=",0)</f>
        <v>0=0</v>
      </c>
    </row>
    <row r="256" spans="1:5" ht="31.5">
      <c r="A256" s="165">
        <f>IF((SUM('Разделы 2, 3, 4'!N17:N17)=0),"","Неверно!")</f>
      </c>
      <c r="B256" s="167" t="s">
        <v>131</v>
      </c>
      <c r="C256" s="164" t="s">
        <v>779</v>
      </c>
      <c r="D256" s="164" t="s">
        <v>775</v>
      </c>
      <c r="E256" s="164" t="str">
        <f>CONCATENATE(SUM('Разделы 2, 3, 4'!N17:N17),"=",0)</f>
        <v>0=0</v>
      </c>
    </row>
    <row r="257" spans="1:5" ht="31.5">
      <c r="A257" s="165">
        <f>IF((SUM('Разделы 2, 3, 4'!N18:N18)=0),"","Неверно!")</f>
      </c>
      <c r="B257" s="167" t="s">
        <v>131</v>
      </c>
      <c r="C257" s="164" t="s">
        <v>780</v>
      </c>
      <c r="D257" s="164" t="s">
        <v>775</v>
      </c>
      <c r="E257" s="164" t="str">
        <f>CONCATENATE(SUM('Разделы 2, 3, 4'!N18:N18),"=",0)</f>
        <v>0=0</v>
      </c>
    </row>
    <row r="258" spans="1:5" ht="31.5">
      <c r="A258" s="165">
        <f>IF((SUM('Разделы 2, 3, 4'!O17:O17)=0),"","Неверно!")</f>
      </c>
      <c r="B258" s="167" t="s">
        <v>131</v>
      </c>
      <c r="C258" s="164" t="s">
        <v>781</v>
      </c>
      <c r="D258" s="164" t="s">
        <v>775</v>
      </c>
      <c r="E258" s="164" t="str">
        <f>CONCATENATE(SUM('Разделы 2, 3, 4'!O17:O17),"=",0)</f>
        <v>0=0</v>
      </c>
    </row>
    <row r="259" spans="1:5" ht="31.5">
      <c r="A259" s="165">
        <f>IF((SUM('Разделы 2, 3, 4'!O18:O18)=0),"","Неверно!")</f>
      </c>
      <c r="B259" s="167" t="s">
        <v>131</v>
      </c>
      <c r="C259" s="164" t="s">
        <v>782</v>
      </c>
      <c r="D259" s="164" t="s">
        <v>775</v>
      </c>
      <c r="E259" s="164" t="str">
        <f>CONCATENATE(SUM('Разделы 2, 3, 4'!O18:O18),"=",0)</f>
        <v>0=0</v>
      </c>
    </row>
    <row r="260" spans="1:5" ht="31.5">
      <c r="A260" s="165">
        <f>IF((SUM('Разделы 2, 3, 4'!F17:F17)=0),"","Неверно!")</f>
      </c>
      <c r="B260" s="167" t="s">
        <v>131</v>
      </c>
      <c r="C260" s="164" t="s">
        <v>783</v>
      </c>
      <c r="D260" s="164" t="s">
        <v>775</v>
      </c>
      <c r="E260" s="164" t="str">
        <f>CONCATENATE(SUM('Разделы 2, 3, 4'!F17:F17),"=",0)</f>
        <v>0=0</v>
      </c>
    </row>
    <row r="261" spans="1:5" ht="31.5">
      <c r="A261" s="165">
        <f>IF((SUM('Разделы 2, 3, 4'!F18:F18)=0),"","Неверно!")</f>
      </c>
      <c r="B261" s="167" t="s">
        <v>131</v>
      </c>
      <c r="C261" s="164" t="s">
        <v>784</v>
      </c>
      <c r="D261" s="164" t="s">
        <v>775</v>
      </c>
      <c r="E261" s="164" t="str">
        <f>CONCATENATE(SUM('Разделы 2, 3, 4'!F18:F18),"=",0)</f>
        <v>0=0</v>
      </c>
    </row>
    <row r="262" spans="1:5" ht="31.5">
      <c r="A262" s="165">
        <f>IF((SUM('Разделы 2, 3, 4'!G17:G17)=0),"","Неверно!")</f>
      </c>
      <c r="B262" s="167" t="s">
        <v>131</v>
      </c>
      <c r="C262" s="164" t="s">
        <v>785</v>
      </c>
      <c r="D262" s="164" t="s">
        <v>775</v>
      </c>
      <c r="E262" s="164" t="str">
        <f>CONCATENATE(SUM('Разделы 2, 3, 4'!G17:G17),"=",0)</f>
        <v>0=0</v>
      </c>
    </row>
    <row r="263" spans="1:5" ht="31.5">
      <c r="A263" s="165">
        <f>IF((SUM('Разделы 2, 3, 4'!G18:G18)=0),"","Неверно!")</f>
      </c>
      <c r="B263" s="167" t="s">
        <v>131</v>
      </c>
      <c r="C263" s="164" t="s">
        <v>786</v>
      </c>
      <c r="D263" s="164" t="s">
        <v>775</v>
      </c>
      <c r="E263" s="164" t="str">
        <f>CONCATENATE(SUM('Разделы 2, 3, 4'!G18:G18),"=",0)</f>
        <v>0=0</v>
      </c>
    </row>
    <row r="264" spans="1:5" ht="31.5">
      <c r="A264" s="165">
        <f>IF((SUM('Разделы 2, 3, 4'!H17:H17)=0),"","Неверно!")</f>
      </c>
      <c r="B264" s="167" t="s">
        <v>131</v>
      </c>
      <c r="C264" s="164" t="s">
        <v>787</v>
      </c>
      <c r="D264" s="164" t="s">
        <v>775</v>
      </c>
      <c r="E264" s="164" t="str">
        <f>CONCATENATE(SUM('Разделы 2, 3, 4'!H17:H17),"=",0)</f>
        <v>0=0</v>
      </c>
    </row>
    <row r="265" spans="1:5" ht="31.5">
      <c r="A265" s="165">
        <f>IF((SUM('Разделы 2, 3, 4'!H18:H18)=0),"","Неверно!")</f>
      </c>
      <c r="B265" s="167" t="s">
        <v>131</v>
      </c>
      <c r="C265" s="164" t="s">
        <v>788</v>
      </c>
      <c r="D265" s="164" t="s">
        <v>775</v>
      </c>
      <c r="E265" s="164" t="str">
        <f>CONCATENATE(SUM('Разделы 2, 3, 4'!H18:H18),"=",0)</f>
        <v>0=0</v>
      </c>
    </row>
    <row r="266" spans="1:5" ht="31.5">
      <c r="A266" s="165">
        <f>IF((SUM('Разделы 2, 3, 4'!I17:I17)=0),"","Неверно!")</f>
      </c>
      <c r="B266" s="167" t="s">
        <v>131</v>
      </c>
      <c r="C266" s="164" t="s">
        <v>789</v>
      </c>
      <c r="D266" s="164" t="s">
        <v>775</v>
      </c>
      <c r="E266" s="164" t="str">
        <f>CONCATENATE(SUM('Разделы 2, 3, 4'!I17:I17),"=",0)</f>
        <v>0=0</v>
      </c>
    </row>
    <row r="267" spans="1:5" ht="31.5">
      <c r="A267" s="165">
        <f>IF((SUM('Разделы 2, 3, 4'!I18:I18)=0),"","Неверно!")</f>
      </c>
      <c r="B267" s="167" t="s">
        <v>131</v>
      </c>
      <c r="C267" s="164" t="s">
        <v>790</v>
      </c>
      <c r="D267" s="164" t="s">
        <v>775</v>
      </c>
      <c r="E267" s="164" t="str">
        <f>CONCATENATE(SUM('Разделы 2, 3, 4'!I18:I18),"=",0)</f>
        <v>0=0</v>
      </c>
    </row>
    <row r="268" spans="1:5" ht="31.5">
      <c r="A268" s="165">
        <f>IF((SUM('Разделы 2, 3, 4'!J17:J17)=0),"","Неверно!")</f>
      </c>
      <c r="B268" s="167" t="s">
        <v>131</v>
      </c>
      <c r="C268" s="164" t="s">
        <v>791</v>
      </c>
      <c r="D268" s="164" t="s">
        <v>775</v>
      </c>
      <c r="E268" s="164" t="str">
        <f>CONCATENATE(SUM('Разделы 2, 3, 4'!J17:J17),"=",0)</f>
        <v>0=0</v>
      </c>
    </row>
    <row r="269" spans="1:5" ht="31.5">
      <c r="A269" s="165">
        <f>IF((SUM('Разделы 2, 3, 4'!J18:J18)=0),"","Неверно!")</f>
      </c>
      <c r="B269" s="167" t="s">
        <v>131</v>
      </c>
      <c r="C269" s="164" t="s">
        <v>792</v>
      </c>
      <c r="D269" s="164" t="s">
        <v>775</v>
      </c>
      <c r="E269" s="164" t="str">
        <f>CONCATENATE(SUM('Разделы 2, 3, 4'!J18:J18),"=",0)</f>
        <v>0=0</v>
      </c>
    </row>
    <row r="270" spans="1:5" ht="31.5">
      <c r="A270" s="165">
        <f>IF((SUM('Разделы 2, 3, 4'!K17:K17)=0),"","Неверно!")</f>
      </c>
      <c r="B270" s="167" t="s">
        <v>131</v>
      </c>
      <c r="C270" s="164" t="s">
        <v>793</v>
      </c>
      <c r="D270" s="164" t="s">
        <v>775</v>
      </c>
      <c r="E270" s="164" t="str">
        <f>CONCATENATE(SUM('Разделы 2, 3, 4'!K17:K17),"=",0)</f>
        <v>0=0</v>
      </c>
    </row>
    <row r="271" spans="1:5" ht="31.5">
      <c r="A271" s="165">
        <f>IF((SUM('Разделы 2, 3, 4'!K18:K18)=0),"","Неверно!")</f>
      </c>
      <c r="B271" s="167" t="s">
        <v>131</v>
      </c>
      <c r="C271" s="164" t="s">
        <v>794</v>
      </c>
      <c r="D271" s="164" t="s">
        <v>775</v>
      </c>
      <c r="E271" s="164" t="str">
        <f>CONCATENATE(SUM('Разделы 2, 3, 4'!K18:K18),"=",0)</f>
        <v>0=0</v>
      </c>
    </row>
    <row r="272" spans="1:5" ht="15.75">
      <c r="A272" s="165">
        <f>IF((SUM('Разделы 5, 6, 7'!G8:G8)=0),"","Неверно!")</f>
      </c>
      <c r="B272" s="167" t="s">
        <v>132</v>
      </c>
      <c r="C272" s="164" t="s">
        <v>795</v>
      </c>
      <c r="D272" s="164" t="s">
        <v>312</v>
      </c>
      <c r="E272" s="164" t="str">
        <f>CONCATENATE(SUM('Разделы 5, 6, 7'!G8:G8),"=",0)</f>
        <v>0=0</v>
      </c>
    </row>
    <row r="273" spans="1:5" ht="15.75">
      <c r="A273" s="165">
        <f>IF((SUM('Разделы 5, 6, 7'!G9:G9)=0),"","Неверно!")</f>
      </c>
      <c r="B273" s="167" t="s">
        <v>132</v>
      </c>
      <c r="C273" s="164" t="s">
        <v>796</v>
      </c>
      <c r="D273" s="164" t="s">
        <v>312</v>
      </c>
      <c r="E273" s="164" t="str">
        <f>CONCATENATE(SUM('Разделы 5, 6, 7'!G9:G9),"=",0)</f>
        <v>0=0</v>
      </c>
    </row>
    <row r="274" spans="1:5" ht="15.75">
      <c r="A274" s="165">
        <f>IF((SUM('Разделы 5, 6, 7'!G10:G10)=0),"","Неверно!")</f>
      </c>
      <c r="B274" s="167" t="s">
        <v>132</v>
      </c>
      <c r="C274" s="164" t="s">
        <v>797</v>
      </c>
      <c r="D274" s="164" t="s">
        <v>312</v>
      </c>
      <c r="E274" s="164" t="str">
        <f>CONCATENATE(SUM('Разделы 5, 6, 7'!G10:G10),"=",0)</f>
        <v>0=0</v>
      </c>
    </row>
    <row r="275" spans="1:5" ht="47.25">
      <c r="A275" s="165">
        <f>IF(((SUM('Разделы 2, 3, 4'!N8:N8)&gt;0)*(SUM('Разделы 2, 3, 4'!O8:O8)&gt;0))+((SUM('Разделы 2, 3, 4'!N8:N8)=0)*(SUM('Разделы 2, 3, 4'!O8:O8)=0)),"","Неверно!")</f>
      </c>
      <c r="B275" s="167" t="s">
        <v>133</v>
      </c>
      <c r="C275" s="164" t="s">
        <v>47</v>
      </c>
      <c r="D275" s="164" t="s">
        <v>48</v>
      </c>
      <c r="E275" s="164" t="str">
        <f>CONCATENATE("(",SUM('Разделы 2, 3, 4'!N8:N8),"&gt;",0," И ",SUM('Разделы 2, 3, 4'!O8:O8),"&gt;",0,")"," ИЛИ ","(",SUM('Разделы 2, 3, 4'!N8:N8),"=",0," И ",SUM('Разделы 2, 3, 4'!O8:O8),"=",0,")")</f>
        <v>(0&gt;0 И 0&gt;0) ИЛИ (0=0 И 0=0)</v>
      </c>
    </row>
    <row r="276" spans="1:5" ht="47.25">
      <c r="A276" s="165">
        <f>IF(((SUM('Разделы 2, 3, 4'!N9:N9)&gt;0)*(SUM('Разделы 2, 3, 4'!O9:O9)&gt;0))+((SUM('Разделы 2, 3, 4'!N9:N9)=0)*(SUM('Разделы 2, 3, 4'!O9:O9)=0)),"","Неверно!")</f>
      </c>
      <c r="B276" s="167" t="s">
        <v>133</v>
      </c>
      <c r="C276" s="164" t="s">
        <v>49</v>
      </c>
      <c r="D276" s="164" t="s">
        <v>48</v>
      </c>
      <c r="E276" s="164" t="str">
        <f>CONCATENATE("(",SUM('Разделы 2, 3, 4'!N9:N9),"&gt;",0," И ",SUM('Разделы 2, 3, 4'!O9:O9),"&gt;",0,")"," ИЛИ ","(",SUM('Разделы 2, 3, 4'!N9:N9),"=",0," И ",SUM('Разделы 2, 3, 4'!O9:O9),"=",0,")")</f>
        <v>(0&gt;0 И 0&gt;0) ИЛИ (0=0 И 0=0)</v>
      </c>
    </row>
    <row r="277" spans="1:5" ht="47.25">
      <c r="A277" s="165">
        <f>IF(((SUM('Разделы 2, 3, 4'!N10:N10)&gt;0)*(SUM('Разделы 2, 3, 4'!O10:O10)&gt;0))+((SUM('Разделы 2, 3, 4'!N10:N10)=0)*(SUM('Разделы 2, 3, 4'!O10:O10)=0)),"","Неверно!")</f>
      </c>
      <c r="B277" s="167" t="s">
        <v>133</v>
      </c>
      <c r="C277" s="164" t="s">
        <v>50</v>
      </c>
      <c r="D277" s="164" t="s">
        <v>48</v>
      </c>
      <c r="E277" s="164" t="str">
        <f>CONCATENATE("(",SUM('Разделы 2, 3, 4'!N10:N10),"&gt;",0," И ",SUM('Разделы 2, 3, 4'!O10:O10),"&gt;",0,")"," ИЛИ ","(",SUM('Разделы 2, 3, 4'!N10:N10),"=",0," И ",SUM('Разделы 2, 3, 4'!O10:O10),"=",0,")")</f>
        <v>(0&gt;0 И 0&gt;0) ИЛИ (0=0 И 0=0)</v>
      </c>
    </row>
    <row r="278" spans="1:5" ht="47.25">
      <c r="A278" s="165">
        <f>IF(((SUM('Разделы 2, 3, 4'!N11:N11)&gt;0)*(SUM('Разделы 2, 3, 4'!O11:O11)&gt;0))+((SUM('Разделы 2, 3, 4'!N11:N11)=0)*(SUM('Разделы 2, 3, 4'!O11:O11)=0)),"","Неверно!")</f>
      </c>
      <c r="B278" s="167" t="s">
        <v>133</v>
      </c>
      <c r="C278" s="164" t="s">
        <v>51</v>
      </c>
      <c r="D278" s="164" t="s">
        <v>48</v>
      </c>
      <c r="E278" s="164" t="str">
        <f>CONCATENATE("(",SUM('Разделы 2, 3, 4'!N11:N11),"&gt;",0," И ",SUM('Разделы 2, 3, 4'!O11:O11),"&gt;",0,")"," ИЛИ ","(",SUM('Разделы 2, 3, 4'!N11:N11),"=",0," И ",SUM('Разделы 2, 3, 4'!O11:O11),"=",0,")")</f>
        <v>(0&gt;0 И 0&gt;0) ИЛИ (0=0 И 0=0)</v>
      </c>
    </row>
    <row r="279" spans="1:5" ht="47.25">
      <c r="A279" s="165">
        <f>IF(((SUM('Разделы 2, 3, 4'!N12:N12)&gt;0)*(SUM('Разделы 2, 3, 4'!O12:O12)&gt;0))+((SUM('Разделы 2, 3, 4'!N12:N12)=0)*(SUM('Разделы 2, 3, 4'!O12:O12)=0)),"","Неверно!")</f>
      </c>
      <c r="B279" s="167" t="s">
        <v>133</v>
      </c>
      <c r="C279" s="164" t="s">
        <v>52</v>
      </c>
      <c r="D279" s="164" t="s">
        <v>48</v>
      </c>
      <c r="E279" s="164" t="str">
        <f>CONCATENATE("(",SUM('Разделы 2, 3, 4'!N12:N12),"&gt;",0," И ",SUM('Разделы 2, 3, 4'!O12:O12),"&gt;",0,")"," ИЛИ ","(",SUM('Разделы 2, 3, 4'!N12:N12),"=",0," И ",SUM('Разделы 2, 3, 4'!O12:O12),"=",0,")")</f>
        <v>(0&gt;0 И 0&gt;0) ИЛИ (0=0 И 0=0)</v>
      </c>
    </row>
    <row r="280" spans="1:5" ht="47.25">
      <c r="A280" s="165">
        <f>IF(((SUM('Разделы 2, 3, 4'!N13:N13)&gt;0)*(SUM('Разделы 2, 3, 4'!O13:O13)&gt;0))+((SUM('Разделы 2, 3, 4'!N13:N13)=0)*(SUM('Разделы 2, 3, 4'!O13:O13)=0)),"","Неверно!")</f>
      </c>
      <c r="B280" s="167" t="s">
        <v>133</v>
      </c>
      <c r="C280" s="164" t="s">
        <v>53</v>
      </c>
      <c r="D280" s="164" t="s">
        <v>48</v>
      </c>
      <c r="E280" s="164" t="str">
        <f>CONCATENATE("(",SUM('Разделы 2, 3, 4'!N13:N13),"&gt;",0," И ",SUM('Разделы 2, 3, 4'!O13:O13),"&gt;",0,")"," ИЛИ ","(",SUM('Разделы 2, 3, 4'!N13:N13),"=",0," И ",SUM('Разделы 2, 3, 4'!O13:O13),"=",0,")")</f>
        <v>(0&gt;0 И 0&gt;0) ИЛИ (0=0 И 0=0)</v>
      </c>
    </row>
    <row r="281" spans="1:5" ht="47.25">
      <c r="A281" s="165">
        <f>IF(((SUM('Разделы 2, 3, 4'!N14:N14)&gt;0)*(SUM('Разделы 2, 3, 4'!O14:O14)&gt;0))+((SUM('Разделы 2, 3, 4'!N14:N14)=0)*(SUM('Разделы 2, 3, 4'!O14:O14)=0)),"","Неверно!")</f>
      </c>
      <c r="B281" s="167" t="s">
        <v>133</v>
      </c>
      <c r="C281" s="164" t="s">
        <v>54</v>
      </c>
      <c r="D281" s="164" t="s">
        <v>48</v>
      </c>
      <c r="E281" s="164" t="str">
        <f>CONCATENATE("(",SUM('Разделы 2, 3, 4'!N14:N14),"&gt;",0," И ",SUM('Разделы 2, 3, 4'!O14:O14),"&gt;",0,")"," ИЛИ ","(",SUM('Разделы 2, 3, 4'!N14:N14),"=",0," И ",SUM('Разделы 2, 3, 4'!O14:O14),"=",0,")")</f>
        <v>(0&gt;0 И 0&gt;0) ИЛИ (0=0 И 0=0)</v>
      </c>
    </row>
    <row r="282" spans="1:5" ht="47.25">
      <c r="A282" s="165">
        <f>IF(((SUM('Разделы 2, 3, 4'!L8:L8)&gt;0)*(SUM('Разделы 2, 3, 4'!M8:M8)&gt;0))+((SUM('Разделы 2, 3, 4'!L8:L8)=0)*(SUM('Разделы 2, 3, 4'!M8:M8)=0)),"","Неверно!")</f>
      </c>
      <c r="B282" s="167" t="s">
        <v>134</v>
      </c>
      <c r="C282" s="164" t="s">
        <v>55</v>
      </c>
      <c r="D282" s="164" t="s">
        <v>56</v>
      </c>
      <c r="E282" s="164" t="str">
        <f>CONCATENATE("(",SUM('Разделы 2, 3, 4'!L8:L8),"&gt;",0," И ",SUM('Разделы 2, 3, 4'!M8:M8),"&gt;",0,")"," ИЛИ ","(",SUM('Разделы 2, 3, 4'!L8:L8),"=",0," И ",SUM('Разделы 2, 3, 4'!M8:M8),"=",0,")")</f>
        <v>(0&gt;0 И 0&gt;0) ИЛИ (0=0 И 0=0)</v>
      </c>
    </row>
    <row r="283" spans="1:5" ht="47.25">
      <c r="A283" s="165">
        <f>IF(((SUM('Разделы 2, 3, 4'!L9:L9)&gt;0)*(SUM('Разделы 2, 3, 4'!M9:M9)&gt;0))+((SUM('Разделы 2, 3, 4'!L9:L9)=0)*(SUM('Разделы 2, 3, 4'!M9:M9)=0)),"","Неверно!")</f>
      </c>
      <c r="B283" s="167" t="s">
        <v>134</v>
      </c>
      <c r="C283" s="164" t="s">
        <v>57</v>
      </c>
      <c r="D283" s="164" t="s">
        <v>56</v>
      </c>
      <c r="E283" s="164" t="str">
        <f>CONCATENATE("(",SUM('Разделы 2, 3, 4'!L9:L9),"&gt;",0," И ",SUM('Разделы 2, 3, 4'!M9:M9),"&gt;",0,")"," ИЛИ ","(",SUM('Разделы 2, 3, 4'!L9:L9),"=",0," И ",SUM('Разделы 2, 3, 4'!M9:M9),"=",0,")")</f>
        <v>(0&gt;0 И 0&gt;0) ИЛИ (0=0 И 0=0)</v>
      </c>
    </row>
    <row r="284" spans="1:5" ht="47.25">
      <c r="A284" s="165">
        <f>IF(((SUM('Разделы 2, 3, 4'!L10:L10)&gt;0)*(SUM('Разделы 2, 3, 4'!M10:M10)&gt;0))+((SUM('Разделы 2, 3, 4'!L10:L10)=0)*(SUM('Разделы 2, 3, 4'!M10:M10)=0)),"","Неверно!")</f>
      </c>
      <c r="B284" s="167" t="s">
        <v>134</v>
      </c>
      <c r="C284" s="164" t="s">
        <v>58</v>
      </c>
      <c r="D284" s="164" t="s">
        <v>56</v>
      </c>
      <c r="E284" s="164" t="str">
        <f>CONCATENATE("(",SUM('Разделы 2, 3, 4'!L10:L10),"&gt;",0," И ",SUM('Разделы 2, 3, 4'!M10:M10),"&gt;",0,")"," ИЛИ ","(",SUM('Разделы 2, 3, 4'!L10:L10),"=",0," И ",SUM('Разделы 2, 3, 4'!M10:M10),"=",0,")")</f>
        <v>(0&gt;0 И 0&gt;0) ИЛИ (0=0 И 0=0)</v>
      </c>
    </row>
    <row r="285" spans="1:5" ht="47.25">
      <c r="A285" s="165">
        <f>IF(((SUM('Разделы 2, 3, 4'!L11:L11)&gt;0)*(SUM('Разделы 2, 3, 4'!M11:M11)&gt;0))+((SUM('Разделы 2, 3, 4'!L11:L11)=0)*(SUM('Разделы 2, 3, 4'!M11:M11)=0)),"","Неверно!")</f>
      </c>
      <c r="B285" s="167" t="s">
        <v>134</v>
      </c>
      <c r="C285" s="164" t="s">
        <v>59</v>
      </c>
      <c r="D285" s="164" t="s">
        <v>56</v>
      </c>
      <c r="E285" s="164" t="str">
        <f>CONCATENATE("(",SUM('Разделы 2, 3, 4'!L11:L11),"&gt;",0," И ",SUM('Разделы 2, 3, 4'!M11:M11),"&gt;",0,")"," ИЛИ ","(",SUM('Разделы 2, 3, 4'!L11:L11),"=",0," И ",SUM('Разделы 2, 3, 4'!M11:M11),"=",0,")")</f>
        <v>(0&gt;0 И 0&gt;0) ИЛИ (0=0 И 0=0)</v>
      </c>
    </row>
    <row r="286" spans="1:5" ht="47.25">
      <c r="A286" s="165">
        <f>IF(((SUM('Разделы 2, 3, 4'!L12:L12)&gt;0)*(SUM('Разделы 2, 3, 4'!M12:M12)&gt;0))+((SUM('Разделы 2, 3, 4'!L12:L12)=0)*(SUM('Разделы 2, 3, 4'!M12:M12)=0)),"","Неверно!")</f>
      </c>
      <c r="B286" s="167" t="s">
        <v>134</v>
      </c>
      <c r="C286" s="164" t="s">
        <v>60</v>
      </c>
      <c r="D286" s="164" t="s">
        <v>56</v>
      </c>
      <c r="E286" s="164" t="str">
        <f>CONCATENATE("(",SUM('Разделы 2, 3, 4'!L12:L12),"&gt;",0," И ",SUM('Разделы 2, 3, 4'!M12:M12),"&gt;",0,")"," ИЛИ ","(",SUM('Разделы 2, 3, 4'!L12:L12),"=",0," И ",SUM('Разделы 2, 3, 4'!M12:M12),"=",0,")")</f>
        <v>(0&gt;0 И 0&gt;0) ИЛИ (0=0 И 0=0)</v>
      </c>
    </row>
    <row r="287" spans="1:5" ht="47.25">
      <c r="A287" s="165">
        <f>IF(((SUM('Разделы 2, 3, 4'!L13:L13)&gt;0)*(SUM('Разделы 2, 3, 4'!M13:M13)&gt;0))+((SUM('Разделы 2, 3, 4'!L13:L13)=0)*(SUM('Разделы 2, 3, 4'!M13:M13)=0)),"","Неверно!")</f>
      </c>
      <c r="B287" s="167" t="s">
        <v>134</v>
      </c>
      <c r="C287" s="164" t="s">
        <v>61</v>
      </c>
      <c r="D287" s="164" t="s">
        <v>56</v>
      </c>
      <c r="E287" s="164" t="str">
        <f>CONCATENATE("(",SUM('Разделы 2, 3, 4'!L13:L13),"&gt;",0," И ",SUM('Разделы 2, 3, 4'!M13:M13),"&gt;",0,")"," ИЛИ ","(",SUM('Разделы 2, 3, 4'!L13:L13),"=",0," И ",SUM('Разделы 2, 3, 4'!M13:M13),"=",0,")")</f>
        <v>(0&gt;0 И 0&gt;0) ИЛИ (0=0 И 0=0)</v>
      </c>
    </row>
    <row r="288" spans="1:5" ht="47.25">
      <c r="A288" s="165">
        <f>IF(((SUM('Разделы 2, 3, 4'!L14:L14)&gt;0)*(SUM('Разделы 2, 3, 4'!M14:M14)&gt;0))+((SUM('Разделы 2, 3, 4'!L14:L14)=0)*(SUM('Разделы 2, 3, 4'!M14:M14)=0)),"","Неверно!")</f>
      </c>
      <c r="B288" s="167" t="s">
        <v>134</v>
      </c>
      <c r="C288" s="164" t="s">
        <v>62</v>
      </c>
      <c r="D288" s="164" t="s">
        <v>56</v>
      </c>
      <c r="E288" s="164" t="str">
        <f>CONCATENATE("(",SUM('Разделы 2, 3, 4'!L14:L14),"&gt;",0," И ",SUM('Разделы 2, 3, 4'!M14:M14),"&gt;",0,")"," ИЛИ ","(",SUM('Разделы 2, 3, 4'!L14:L14),"=",0," И ",SUM('Разделы 2, 3, 4'!M14:M14),"=",0,")")</f>
        <v>(0&gt;0 И 0&gt;0) ИЛИ (0=0 И 0=0)</v>
      </c>
    </row>
    <row r="289" spans="1:5" ht="47.25">
      <c r="A289" s="165">
        <f>IF(((SUM('Разделы 2, 3, 4'!J8:J8)&gt;0)*(SUM('Разделы 2, 3, 4'!K8:K8)&gt;0))+((SUM('Разделы 2, 3, 4'!J8:J8)=0)*(SUM('Разделы 2, 3, 4'!K8:K8)=0)),"","Неверно!")</f>
      </c>
      <c r="B289" s="167" t="s">
        <v>135</v>
      </c>
      <c r="C289" s="164" t="s">
        <v>63</v>
      </c>
      <c r="D289" s="164" t="s">
        <v>64</v>
      </c>
      <c r="E289" s="164" t="str">
        <f>CONCATENATE("(",SUM('Разделы 2, 3, 4'!J8:J8),"&gt;",0," И ",SUM('Разделы 2, 3, 4'!K8:K8),"&gt;",0,")"," ИЛИ ","(",SUM('Разделы 2, 3, 4'!J8:J8),"=",0," И ",SUM('Разделы 2, 3, 4'!K8:K8),"=",0,")")</f>
        <v>(0&gt;0 И 0&gt;0) ИЛИ (0=0 И 0=0)</v>
      </c>
    </row>
    <row r="290" spans="1:5" ht="47.25">
      <c r="A290" s="165">
        <f>IF(((SUM('Разделы 2, 3, 4'!J9:J9)&gt;0)*(SUM('Разделы 2, 3, 4'!K9:K9)&gt;0))+((SUM('Разделы 2, 3, 4'!J9:J9)=0)*(SUM('Разделы 2, 3, 4'!K9:K9)=0)),"","Неверно!")</f>
      </c>
      <c r="B290" s="167" t="s">
        <v>135</v>
      </c>
      <c r="C290" s="164" t="s">
        <v>65</v>
      </c>
      <c r="D290" s="164" t="s">
        <v>64</v>
      </c>
      <c r="E290" s="164" t="str">
        <f>CONCATENATE("(",SUM('Разделы 2, 3, 4'!J9:J9),"&gt;",0," И ",SUM('Разделы 2, 3, 4'!K9:K9),"&gt;",0,")"," ИЛИ ","(",SUM('Разделы 2, 3, 4'!J9:J9),"=",0," И ",SUM('Разделы 2, 3, 4'!K9:K9),"=",0,")")</f>
        <v>(0&gt;0 И 0&gt;0) ИЛИ (0=0 И 0=0)</v>
      </c>
    </row>
    <row r="291" spans="1:5" ht="47.25">
      <c r="A291" s="165">
        <f>IF(((SUM('Разделы 2, 3, 4'!J10:J10)&gt;0)*(SUM('Разделы 2, 3, 4'!K10:K10)&gt;0))+((SUM('Разделы 2, 3, 4'!J10:J10)=0)*(SUM('Разделы 2, 3, 4'!K10:K10)=0)),"","Неверно!")</f>
      </c>
      <c r="B291" s="167" t="s">
        <v>135</v>
      </c>
      <c r="C291" s="164" t="s">
        <v>66</v>
      </c>
      <c r="D291" s="164" t="s">
        <v>64</v>
      </c>
      <c r="E291" s="164" t="str">
        <f>CONCATENATE("(",SUM('Разделы 2, 3, 4'!J10:J10),"&gt;",0," И ",SUM('Разделы 2, 3, 4'!K10:K10),"&gt;",0,")"," ИЛИ ","(",SUM('Разделы 2, 3, 4'!J10:J10),"=",0," И ",SUM('Разделы 2, 3, 4'!K10:K10),"=",0,")")</f>
        <v>(0&gt;0 И 0&gt;0) ИЛИ (0=0 И 0=0)</v>
      </c>
    </row>
    <row r="292" spans="1:5" ht="47.25">
      <c r="A292" s="165">
        <f>IF(((SUM('Разделы 2, 3, 4'!J11:J11)&gt;0)*(SUM('Разделы 2, 3, 4'!K11:K11)&gt;0))+((SUM('Разделы 2, 3, 4'!J11:J11)=0)*(SUM('Разделы 2, 3, 4'!K11:K11)=0)),"","Неверно!")</f>
      </c>
      <c r="B292" s="167" t="s">
        <v>135</v>
      </c>
      <c r="C292" s="164" t="s">
        <v>67</v>
      </c>
      <c r="D292" s="164" t="s">
        <v>64</v>
      </c>
      <c r="E292" s="164" t="str">
        <f>CONCATENATE("(",SUM('Разделы 2, 3, 4'!J11:J11),"&gt;",0," И ",SUM('Разделы 2, 3, 4'!K11:K11),"&gt;",0,")"," ИЛИ ","(",SUM('Разделы 2, 3, 4'!J11:J11),"=",0," И ",SUM('Разделы 2, 3, 4'!K11:K11),"=",0,")")</f>
        <v>(0&gt;0 И 0&gt;0) ИЛИ (0=0 И 0=0)</v>
      </c>
    </row>
    <row r="293" spans="1:5" ht="47.25">
      <c r="A293" s="165">
        <f>IF(((SUM('Разделы 2, 3, 4'!J12:J12)&gt;0)*(SUM('Разделы 2, 3, 4'!K12:K12)&gt;0))+((SUM('Разделы 2, 3, 4'!J12:J12)=0)*(SUM('Разделы 2, 3, 4'!K12:K12)=0)),"","Неверно!")</f>
      </c>
      <c r="B293" s="167" t="s">
        <v>135</v>
      </c>
      <c r="C293" s="164" t="s">
        <v>68</v>
      </c>
      <c r="D293" s="164" t="s">
        <v>64</v>
      </c>
      <c r="E293" s="164" t="str">
        <f>CONCATENATE("(",SUM('Разделы 2, 3, 4'!J12:J12),"&gt;",0," И ",SUM('Разделы 2, 3, 4'!K12:K12),"&gt;",0,")"," ИЛИ ","(",SUM('Разделы 2, 3, 4'!J12:J12),"=",0," И ",SUM('Разделы 2, 3, 4'!K12:K12),"=",0,")")</f>
        <v>(0&gt;0 И 0&gt;0) ИЛИ (0=0 И 0=0)</v>
      </c>
    </row>
    <row r="294" spans="1:5" ht="47.25">
      <c r="A294" s="165">
        <f>IF(((SUM('Разделы 2, 3, 4'!J13:J13)&gt;0)*(SUM('Разделы 2, 3, 4'!K13:K13)&gt;0))+((SUM('Разделы 2, 3, 4'!J13:J13)=0)*(SUM('Разделы 2, 3, 4'!K13:K13)=0)),"","Неверно!")</f>
      </c>
      <c r="B294" s="167" t="s">
        <v>135</v>
      </c>
      <c r="C294" s="164" t="s">
        <v>69</v>
      </c>
      <c r="D294" s="164" t="s">
        <v>64</v>
      </c>
      <c r="E294" s="164" t="str">
        <f>CONCATENATE("(",SUM('Разделы 2, 3, 4'!J13:J13),"&gt;",0," И ",SUM('Разделы 2, 3, 4'!K13:K13),"&gt;",0,")"," ИЛИ ","(",SUM('Разделы 2, 3, 4'!J13:J13),"=",0," И ",SUM('Разделы 2, 3, 4'!K13:K13),"=",0,")")</f>
        <v>(0&gt;0 И 0&gt;0) ИЛИ (0=0 И 0=0)</v>
      </c>
    </row>
    <row r="295" spans="1:5" ht="47.25">
      <c r="A295" s="165">
        <f>IF(((SUM('Разделы 2, 3, 4'!J14:J14)&gt;0)*(SUM('Разделы 2, 3, 4'!K14:K14)&gt;0))+((SUM('Разделы 2, 3, 4'!J14:J14)=0)*(SUM('Разделы 2, 3, 4'!K14:K14)=0)),"","Неверно!")</f>
      </c>
      <c r="B295" s="167" t="s">
        <v>135</v>
      </c>
      <c r="C295" s="164" t="s">
        <v>70</v>
      </c>
      <c r="D295" s="164" t="s">
        <v>64</v>
      </c>
      <c r="E295" s="164" t="str">
        <f>CONCATENATE("(",SUM('Разделы 2, 3, 4'!J14:J14),"&gt;",0," И ",SUM('Разделы 2, 3, 4'!K14:K14),"&gt;",0,")"," ИЛИ ","(",SUM('Разделы 2, 3, 4'!J14:J14),"=",0," И ",SUM('Разделы 2, 3, 4'!K14:K14),"=",0,")")</f>
        <v>(0&gt;0 И 0&gt;0) ИЛИ (0=0 И 0=0)</v>
      </c>
    </row>
    <row r="296" spans="1:5" ht="47.25">
      <c r="A296" s="165">
        <f>IF(((SUM('Разделы 2, 3, 4'!C8:C8)&gt;0)*(SUM('Разделы 2, 3, 4'!D8:D8)&gt;0))+((SUM('Разделы 2, 3, 4'!C8:C8)=0)*(SUM('Разделы 2, 3, 4'!D8:D8)=0)),"","Неверно!")</f>
      </c>
      <c r="B296" s="167" t="s">
        <v>136</v>
      </c>
      <c r="C296" s="164" t="s">
        <v>71</v>
      </c>
      <c r="D296" s="164" t="s">
        <v>72</v>
      </c>
      <c r="E296" s="164" t="str">
        <f>CONCATENATE("(",SUM('Разделы 2, 3, 4'!C8:C8),"&gt;",0," И ",SUM('Разделы 2, 3, 4'!D8:D8),"&gt;",0,")"," ИЛИ ","(",SUM('Разделы 2, 3, 4'!C8:C8),"=",0," И ",SUM('Разделы 2, 3, 4'!D8:D8),"=",0,")")</f>
        <v>(0&gt;0 И 0&gt;0) ИЛИ (0=0 И 0=0)</v>
      </c>
    </row>
    <row r="297" spans="1:5" ht="47.25">
      <c r="A297" s="165">
        <f>IF(((SUM('Разделы 2, 3, 4'!C9:C9)&gt;0)*(SUM('Разделы 2, 3, 4'!D9:D9)&gt;0))+((SUM('Разделы 2, 3, 4'!C9:C9)=0)*(SUM('Разделы 2, 3, 4'!D9:D9)=0)),"","Неверно!")</f>
      </c>
      <c r="B297" s="167" t="s">
        <v>136</v>
      </c>
      <c r="C297" s="164" t="s">
        <v>73</v>
      </c>
      <c r="D297" s="164" t="s">
        <v>72</v>
      </c>
      <c r="E297" s="164" t="str">
        <f>CONCATENATE("(",SUM('Разделы 2, 3, 4'!C9:C9),"&gt;",0," И ",SUM('Разделы 2, 3, 4'!D9:D9),"&gt;",0,")"," ИЛИ ","(",SUM('Разделы 2, 3, 4'!C9:C9),"=",0," И ",SUM('Разделы 2, 3, 4'!D9:D9),"=",0,")")</f>
        <v>(0&gt;0 И 0&gt;0) ИЛИ (0=0 И 0=0)</v>
      </c>
    </row>
    <row r="298" spans="1:5" ht="47.25">
      <c r="A298" s="165">
        <f>IF(((SUM('Разделы 2, 3, 4'!C10:C10)&gt;0)*(SUM('Разделы 2, 3, 4'!D10:D10)&gt;0))+((SUM('Разделы 2, 3, 4'!C10:C10)=0)*(SUM('Разделы 2, 3, 4'!D10:D10)=0)),"","Неверно!")</f>
      </c>
      <c r="B298" s="167" t="s">
        <v>136</v>
      </c>
      <c r="C298" s="164" t="s">
        <v>74</v>
      </c>
      <c r="D298" s="164" t="s">
        <v>72</v>
      </c>
      <c r="E298" s="164" t="str">
        <f>CONCATENATE("(",SUM('Разделы 2, 3, 4'!C10:C10),"&gt;",0," И ",SUM('Разделы 2, 3, 4'!D10:D10),"&gt;",0,")"," ИЛИ ","(",SUM('Разделы 2, 3, 4'!C10:C10),"=",0," И ",SUM('Разделы 2, 3, 4'!D10:D10),"=",0,")")</f>
        <v>(0&gt;0 И 0&gt;0) ИЛИ (0=0 И 0=0)</v>
      </c>
    </row>
    <row r="299" spans="1:5" ht="47.25">
      <c r="A299" s="165">
        <f>IF(((SUM('Разделы 2, 3, 4'!C11:C11)&gt;0)*(SUM('Разделы 2, 3, 4'!D11:D11)&gt;0))+((SUM('Разделы 2, 3, 4'!C11:C11)=0)*(SUM('Разделы 2, 3, 4'!D11:D11)=0)),"","Неверно!")</f>
      </c>
      <c r="B299" s="167" t="s">
        <v>136</v>
      </c>
      <c r="C299" s="164" t="s">
        <v>75</v>
      </c>
      <c r="D299" s="164" t="s">
        <v>72</v>
      </c>
      <c r="E299" s="164" t="str">
        <f>CONCATENATE("(",SUM('Разделы 2, 3, 4'!C11:C11),"&gt;",0," И ",SUM('Разделы 2, 3, 4'!D11:D11),"&gt;",0,")"," ИЛИ ","(",SUM('Разделы 2, 3, 4'!C11:C11),"=",0," И ",SUM('Разделы 2, 3, 4'!D11:D11),"=",0,")")</f>
        <v>(0&gt;0 И 0&gt;0) ИЛИ (0=0 И 0=0)</v>
      </c>
    </row>
    <row r="300" spans="1:5" ht="47.25">
      <c r="A300" s="165">
        <f>IF(((SUM('Разделы 2, 3, 4'!C12:C12)&gt;0)*(SUM('Разделы 2, 3, 4'!D12:D12)&gt;0))+((SUM('Разделы 2, 3, 4'!C12:C12)=0)*(SUM('Разделы 2, 3, 4'!D12:D12)=0)),"","Неверно!")</f>
      </c>
      <c r="B300" s="167" t="s">
        <v>136</v>
      </c>
      <c r="C300" s="164" t="s">
        <v>76</v>
      </c>
      <c r="D300" s="164" t="s">
        <v>72</v>
      </c>
      <c r="E300" s="164" t="str">
        <f>CONCATENATE("(",SUM('Разделы 2, 3, 4'!C12:C12),"&gt;",0," И ",SUM('Разделы 2, 3, 4'!D12:D12),"&gt;",0,")"," ИЛИ ","(",SUM('Разделы 2, 3, 4'!C12:C12),"=",0," И ",SUM('Разделы 2, 3, 4'!D12:D12),"=",0,")")</f>
        <v>(0&gt;0 И 0&gt;0) ИЛИ (0=0 И 0=0)</v>
      </c>
    </row>
    <row r="301" spans="1:5" ht="47.25">
      <c r="A301" s="165">
        <f>IF(((SUM('Разделы 2, 3, 4'!C13:C13)&gt;0)*(SUM('Разделы 2, 3, 4'!D13:D13)&gt;0))+((SUM('Разделы 2, 3, 4'!C13:C13)=0)*(SUM('Разделы 2, 3, 4'!D13:D13)=0)),"","Неверно!")</f>
      </c>
      <c r="B301" s="167" t="s">
        <v>136</v>
      </c>
      <c r="C301" s="164" t="s">
        <v>77</v>
      </c>
      <c r="D301" s="164" t="s">
        <v>72</v>
      </c>
      <c r="E301" s="164" t="str">
        <f>CONCATENATE("(",SUM('Разделы 2, 3, 4'!C13:C13),"&gt;",0," И ",SUM('Разделы 2, 3, 4'!D13:D13),"&gt;",0,")"," ИЛИ ","(",SUM('Разделы 2, 3, 4'!C13:C13),"=",0," И ",SUM('Разделы 2, 3, 4'!D13:D13),"=",0,")")</f>
        <v>(0&gt;0 И 0&gt;0) ИЛИ (0=0 И 0=0)</v>
      </c>
    </row>
    <row r="302" spans="1:6" ht="47.25">
      <c r="A302" s="165">
        <f>IF(((SUM('Разделы 2, 3, 4'!C14:C14)&gt;0)*(SUM('Разделы 2, 3, 4'!D14:D14)&gt;0))+((SUM('Разделы 2, 3, 4'!C14:C14)=0)*(SUM('Разделы 2, 3, 4'!D14:D14)=0)),"","Неверно!")</f>
      </c>
      <c r="B302" s="167" t="s">
        <v>136</v>
      </c>
      <c r="C302" s="164" t="s">
        <v>78</v>
      </c>
      <c r="D302" s="164" t="s">
        <v>72</v>
      </c>
      <c r="E302" s="164" t="str">
        <f>CONCATENATE("(",SUM('Разделы 2, 3, 4'!C14:C14),"&gt;",0," И ",SUM('Разделы 2, 3, 4'!D14:D14),"&gt;",0,")"," ИЛИ ","(",SUM('Разделы 2, 3, 4'!C14:C14),"=",0," И ",SUM('Разделы 2, 3, 4'!D14:D14),"=",0,")")</f>
        <v>(0&gt;0 И 0&gt;0) ИЛИ (0=0 И 0=0)</v>
      </c>
      <c r="F302" s="153" t="s">
        <v>81</v>
      </c>
    </row>
    <row r="303" spans="1:5" ht="63">
      <c r="A303" s="165" t="e">
        <f>IF(((SUM('Разделы 2, 3, 4'!C12:C12)&gt;0)*(SUM('Разделы 2, 3, 4'!D12:D12)/SUM('Разделы 2, 3, 4'!C12:C12)&lt;=100000))+((SUM('Разделы 2, 3, 4'!C12:C12)=0)*(SUM('Разделы 2, 3, 4'!D12:D12)=0)),"","Неверно!")</f>
        <v>#DIV/0!</v>
      </c>
      <c r="B303" s="167" t="s">
        <v>137</v>
      </c>
      <c r="C303" s="164" t="s">
        <v>80</v>
      </c>
      <c r="D303" s="164" t="s">
        <v>79</v>
      </c>
      <c r="E303" s="164" t="str">
        <f>CONCATENATE("(",SUM('Разделы 2, 3, 4'!C12:C12),"&gt;",0," И ",SUM('Разделы 2, 3, 4'!D12:D12),"/",SUM('Разделы 2, 3, 4'!C12:C12),"&lt;=",100000,")"," ИЛИ ","(",SUM('Разделы 2, 3, 4'!C12:C12),"=",0," И ",SUM('Разделы 2, 3, 4'!D12:D12),"=",0,")")</f>
        <v>(0&gt;0 И 0/0&lt;=100000) ИЛИ (0=0 И 0=0)</v>
      </c>
    </row>
  </sheetData>
  <sheetProtection autoFilter="0"/>
  <autoFilter ref="A1:A300"/>
  <printOptions/>
  <pageMargins left="0.75" right="0.75" top="1" bottom="1" header="0.5" footer="0.5"/>
  <pageSetup fitToHeight="5" fitToWidth="1" horizontalDpi="600" verticalDpi="600" orientation="portrait" paperSize="9" scale="67" r:id="rId1"/>
  <ignoredErrors>
    <ignoredError sqref="B38:B49 B28:B37 B13:B27 B2:B12 B295:B303 B286:B294 B277:B285 B265:B276 B250:B264 B242:B249 B233:B241 B224:B232 B216:B223 B212:B215 B197:B211 B185:B196 B173:B184 B161:B172 B152:B160 B143:B151 B134:B142 A122:B133 A110:B121 A101:B109 B92:B100 B80:B91 B71:B79 B59:B70 B50:B58" numberStoredAsText="1"/>
    <ignoredError sqref="A210:A215 A152:A156 E209:E215 E152:E15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65"/>
  <sheetViews>
    <sheetView zoomScalePageLayoutView="0" workbookViewId="0" topLeftCell="A1">
      <pane ySplit="1" topLeftCell="BM164" activePane="bottomLeft" state="frozen"/>
      <selection pane="topLeft" activeCell="A1" sqref="A1"/>
      <selection pane="bottomLeft" activeCell="C164" sqref="C164"/>
    </sheetView>
  </sheetViews>
  <sheetFormatPr defaultColWidth="9.140625" defaultRowHeight="12.75"/>
  <cols>
    <col min="1" max="1" width="15.140625" style="125" customWidth="1"/>
    <col min="2" max="2" width="15.7109375" style="159" customWidth="1"/>
    <col min="3" max="3" width="34.421875" style="124" customWidth="1"/>
    <col min="4" max="4" width="63.28125" style="124" customWidth="1"/>
    <col min="5" max="5" width="17.00390625" style="175" customWidth="1"/>
    <col min="6" max="6" width="40.57421875" style="15" customWidth="1"/>
    <col min="7" max="7" width="32.7109375" style="15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25" customFormat="1" ht="41.25" customHeight="1">
      <c r="A1" s="168" t="s">
        <v>189</v>
      </c>
      <c r="B1" s="176" t="s">
        <v>190</v>
      </c>
      <c r="C1" s="169" t="s">
        <v>191</v>
      </c>
      <c r="D1" s="169" t="s">
        <v>192</v>
      </c>
      <c r="E1" s="169" t="s">
        <v>254</v>
      </c>
      <c r="F1" s="169" t="s">
        <v>252</v>
      </c>
    </row>
    <row r="2" spans="1:7" ht="47.25">
      <c r="A2" s="172">
        <f>IF((SUM('Раздел 1'!R9:R9)=0),"","Неверно!")</f>
      </c>
      <c r="B2" s="173" t="s">
        <v>138</v>
      </c>
      <c r="C2" s="171" t="s">
        <v>798</v>
      </c>
      <c r="D2" s="171" t="s">
        <v>799</v>
      </c>
      <c r="E2" s="174" t="str">
        <f>CONCATENATE(SUM('Раздел 1'!R9:R9),"=",0)</f>
        <v>0=0</v>
      </c>
      <c r="F2" s="170"/>
      <c r="G2" s="6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47.25">
      <c r="A3" s="172">
        <f>IF((SUM('Раздел 1'!R18:R18)=0),"","Неверно!")</f>
      </c>
      <c r="B3" s="173" t="s">
        <v>138</v>
      </c>
      <c r="C3" s="171" t="s">
        <v>800</v>
      </c>
      <c r="D3" s="171" t="s">
        <v>799</v>
      </c>
      <c r="E3" s="174" t="str">
        <f>CONCATENATE(SUM('Раздел 1'!R18:R18),"=",0)</f>
        <v>0=0</v>
      </c>
      <c r="F3" s="170"/>
      <c r="G3" s="6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47.25">
      <c r="A4" s="172">
        <f>IF((SUM('Раздел 1'!R19:R19)=0),"","Неверно!")</f>
      </c>
      <c r="B4" s="173" t="s">
        <v>138</v>
      </c>
      <c r="C4" s="171" t="s">
        <v>801</v>
      </c>
      <c r="D4" s="171" t="s">
        <v>799</v>
      </c>
      <c r="E4" s="174" t="str">
        <f>CONCATENATE(SUM('Раздел 1'!R19:R19),"=",0)</f>
        <v>0=0</v>
      </c>
      <c r="F4" s="170"/>
      <c r="G4" s="6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47.25">
      <c r="A5" s="172">
        <f>IF((SUM('Раздел 1'!R20:R20)=0),"","Неверно!")</f>
      </c>
      <c r="B5" s="173" t="s">
        <v>138</v>
      </c>
      <c r="C5" s="171" t="s">
        <v>802</v>
      </c>
      <c r="D5" s="171" t="s">
        <v>799</v>
      </c>
      <c r="E5" s="174" t="str">
        <f>CONCATENATE(SUM('Раздел 1'!R20:R20),"=",0)</f>
        <v>0=0</v>
      </c>
      <c r="F5" s="170"/>
      <c r="G5" s="64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47.25">
      <c r="A6" s="172">
        <f>IF((SUM('Раздел 1'!R21:R21)=0),"","Неверно!")</f>
      </c>
      <c r="B6" s="173" t="s">
        <v>138</v>
      </c>
      <c r="C6" s="171" t="s">
        <v>803</v>
      </c>
      <c r="D6" s="171" t="s">
        <v>799</v>
      </c>
      <c r="E6" s="174" t="str">
        <f>CONCATENATE(SUM('Раздел 1'!R21:R21),"=",0)</f>
        <v>0=0</v>
      </c>
      <c r="F6" s="170"/>
      <c r="G6" s="64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47.25">
      <c r="A7" s="172">
        <f>IF((SUM('Раздел 1'!R22:R22)=0),"","Неверно!")</f>
      </c>
      <c r="B7" s="173" t="s">
        <v>138</v>
      </c>
      <c r="C7" s="171" t="s">
        <v>804</v>
      </c>
      <c r="D7" s="171" t="s">
        <v>799</v>
      </c>
      <c r="E7" s="174" t="str">
        <f>CONCATENATE(SUM('Раздел 1'!R22:R22),"=",0)</f>
        <v>0=0</v>
      </c>
      <c r="F7" s="170"/>
      <c r="G7" s="64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47.25">
      <c r="A8" s="172">
        <f>IF((SUM('Раздел 1'!R23:R23)=0),"","Неверно!")</f>
      </c>
      <c r="B8" s="173" t="s">
        <v>138</v>
      </c>
      <c r="C8" s="171" t="s">
        <v>805</v>
      </c>
      <c r="D8" s="171" t="s">
        <v>799</v>
      </c>
      <c r="E8" s="174" t="str">
        <f>CONCATENATE(SUM('Раздел 1'!R23:R23),"=",0)</f>
        <v>0=0</v>
      </c>
      <c r="F8" s="170"/>
      <c r="G8" s="64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47.25">
      <c r="A9" s="172">
        <f>IF((SUM('Раздел 1'!R24:R24)=0),"","Неверно!")</f>
      </c>
      <c r="B9" s="173" t="s">
        <v>138</v>
      </c>
      <c r="C9" s="171" t="s">
        <v>806</v>
      </c>
      <c r="D9" s="171" t="s">
        <v>799</v>
      </c>
      <c r="E9" s="174" t="str">
        <f>CONCATENATE(SUM('Раздел 1'!R24:R24),"=",0)</f>
        <v>0=0</v>
      </c>
      <c r="F9" s="170"/>
      <c r="G9" s="64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47.25">
      <c r="A10" s="172">
        <f>IF((SUM('Раздел 1'!R25:R25)=0),"","Неверно!")</f>
      </c>
      <c r="B10" s="173" t="s">
        <v>138</v>
      </c>
      <c r="C10" s="171" t="s">
        <v>807</v>
      </c>
      <c r="D10" s="171" t="s">
        <v>799</v>
      </c>
      <c r="E10" s="174" t="str">
        <f>CONCATENATE(SUM('Раздел 1'!R25:R25),"=",0)</f>
        <v>0=0</v>
      </c>
      <c r="F10" s="170"/>
      <c r="G10" s="64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47.25">
      <c r="A11" s="172">
        <f>IF((SUM('Раздел 1'!R26:R26)=0),"","Неверно!")</f>
      </c>
      <c r="B11" s="173" t="s">
        <v>138</v>
      </c>
      <c r="C11" s="171" t="s">
        <v>808</v>
      </c>
      <c r="D11" s="171" t="s">
        <v>799</v>
      </c>
      <c r="E11" s="174" t="str">
        <f>CONCATENATE(SUM('Раздел 1'!R26:R26),"=",0)</f>
        <v>0=0</v>
      </c>
      <c r="F11" s="170"/>
      <c r="G11" s="64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47.25">
      <c r="A12" s="172">
        <f>IF((SUM('Раздел 1'!R27:R27)=0),"","Неверно!")</f>
      </c>
      <c r="B12" s="173" t="s">
        <v>138</v>
      </c>
      <c r="C12" s="171" t="s">
        <v>809</v>
      </c>
      <c r="D12" s="171" t="s">
        <v>799</v>
      </c>
      <c r="E12" s="174" t="str">
        <f>CONCATENATE(SUM('Раздел 1'!R27:R27),"=",0)</f>
        <v>0=0</v>
      </c>
      <c r="F12" s="170"/>
      <c r="G12" s="64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47.25">
      <c r="A13" s="172">
        <f>IF((SUM('Раздел 1'!R10:R10)=0),"","Неверно!")</f>
      </c>
      <c r="B13" s="173" t="s">
        <v>138</v>
      </c>
      <c r="C13" s="171" t="s">
        <v>810</v>
      </c>
      <c r="D13" s="171" t="s">
        <v>799</v>
      </c>
      <c r="E13" s="174" t="str">
        <f>CONCATENATE(SUM('Раздел 1'!R10:R10),"=",0)</f>
        <v>0=0</v>
      </c>
      <c r="F13" s="170"/>
      <c r="G13" s="64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47.25">
      <c r="A14" s="172">
        <f>IF((SUM('Раздел 1'!R28:R28)=0),"","Неверно!")</f>
      </c>
      <c r="B14" s="173" t="s">
        <v>138</v>
      </c>
      <c r="C14" s="171" t="s">
        <v>811</v>
      </c>
      <c r="D14" s="171" t="s">
        <v>799</v>
      </c>
      <c r="E14" s="174" t="str">
        <f>CONCATENATE(SUM('Раздел 1'!R28:R28),"=",0)</f>
        <v>0=0</v>
      </c>
      <c r="F14" s="170"/>
      <c r="G14" s="64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47.25">
      <c r="A15" s="172">
        <f>IF((SUM('Раздел 1'!R29:R29)=0),"","Неверно!")</f>
      </c>
      <c r="B15" s="173" t="s">
        <v>138</v>
      </c>
      <c r="C15" s="171" t="s">
        <v>812</v>
      </c>
      <c r="D15" s="171" t="s">
        <v>799</v>
      </c>
      <c r="E15" s="174" t="str">
        <f>CONCATENATE(SUM('Раздел 1'!R29:R29),"=",0)</f>
        <v>0=0</v>
      </c>
      <c r="F15" s="170"/>
      <c r="G15" s="64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47.25">
      <c r="A16" s="172">
        <f>IF((SUM('Раздел 1'!R30:R30)=0),"","Неверно!")</f>
      </c>
      <c r="B16" s="173" t="s">
        <v>138</v>
      </c>
      <c r="C16" s="171" t="s">
        <v>813</v>
      </c>
      <c r="D16" s="171" t="s">
        <v>799</v>
      </c>
      <c r="E16" s="174" t="str">
        <f>CONCATENATE(SUM('Раздел 1'!R30:R30),"=",0)</f>
        <v>0=0</v>
      </c>
      <c r="F16" s="170"/>
      <c r="G16" s="64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47.25">
      <c r="A17" s="172">
        <f>IF((SUM('Раздел 1'!R31:R31)=0),"","Неверно!")</f>
      </c>
      <c r="B17" s="173" t="s">
        <v>138</v>
      </c>
      <c r="C17" s="171" t="s">
        <v>814</v>
      </c>
      <c r="D17" s="171" t="s">
        <v>799</v>
      </c>
      <c r="E17" s="174" t="str">
        <f>CONCATENATE(SUM('Раздел 1'!R31:R31),"=",0)</f>
        <v>0=0</v>
      </c>
      <c r="F17" s="170"/>
      <c r="G17" s="64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47.25">
      <c r="A18" s="172">
        <f>IF((SUM('Раздел 1'!R11:R11)=0),"","Неверно!")</f>
      </c>
      <c r="B18" s="173" t="s">
        <v>138</v>
      </c>
      <c r="C18" s="171" t="s">
        <v>815</v>
      </c>
      <c r="D18" s="171" t="s">
        <v>799</v>
      </c>
      <c r="E18" s="174" t="str">
        <f>CONCATENATE(SUM('Раздел 1'!R11:R11),"=",0)</f>
        <v>0=0</v>
      </c>
      <c r="F18" s="170"/>
      <c r="G18" s="64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47.25">
      <c r="A19" s="172">
        <f>IF((SUM('Раздел 1'!R12:R12)=0),"","Неверно!")</f>
      </c>
      <c r="B19" s="173" t="s">
        <v>138</v>
      </c>
      <c r="C19" s="171" t="s">
        <v>816</v>
      </c>
      <c r="D19" s="171" t="s">
        <v>799</v>
      </c>
      <c r="E19" s="174" t="str">
        <f>CONCATENATE(SUM('Раздел 1'!R12:R12),"=",0)</f>
        <v>0=0</v>
      </c>
      <c r="F19" s="170"/>
      <c r="G19" s="64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47.25">
      <c r="A20" s="172">
        <f>IF((SUM('Раздел 1'!R13:R13)=0),"","Неверно!")</f>
      </c>
      <c r="B20" s="173" t="s">
        <v>138</v>
      </c>
      <c r="C20" s="171" t="s">
        <v>817</v>
      </c>
      <c r="D20" s="171" t="s">
        <v>799</v>
      </c>
      <c r="E20" s="174" t="str">
        <f>CONCATENATE(SUM('Раздел 1'!R13:R13),"=",0)</f>
        <v>0=0</v>
      </c>
      <c r="F20" s="170"/>
      <c r="G20" s="64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47.25">
      <c r="A21" s="172">
        <f>IF((SUM('Раздел 1'!R14:R14)=0),"","Неверно!")</f>
      </c>
      <c r="B21" s="173" t="s">
        <v>138</v>
      </c>
      <c r="C21" s="171" t="s">
        <v>818</v>
      </c>
      <c r="D21" s="171" t="s">
        <v>799</v>
      </c>
      <c r="E21" s="174" t="str">
        <f>CONCATENATE(SUM('Раздел 1'!R14:R14),"=",0)</f>
        <v>0=0</v>
      </c>
      <c r="F21" s="170"/>
      <c r="G21" s="64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47.25">
      <c r="A22" s="172">
        <f>IF((SUM('Раздел 1'!R15:R15)=0),"","Неверно!")</f>
      </c>
      <c r="B22" s="173" t="s">
        <v>138</v>
      </c>
      <c r="C22" s="171" t="s">
        <v>819</v>
      </c>
      <c r="D22" s="171" t="s">
        <v>799</v>
      </c>
      <c r="E22" s="174" t="str">
        <f>CONCATENATE(SUM('Раздел 1'!R15:R15),"=",0)</f>
        <v>0=0</v>
      </c>
      <c r="F22" s="170"/>
      <c r="G22" s="64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47.25">
      <c r="A23" s="172">
        <f>IF((SUM('Раздел 1'!R16:R16)=0),"","Неверно!")</f>
      </c>
      <c r="B23" s="173" t="s">
        <v>138</v>
      </c>
      <c r="C23" s="171" t="s">
        <v>820</v>
      </c>
      <c r="D23" s="171" t="s">
        <v>799</v>
      </c>
      <c r="E23" s="174" t="str">
        <f>CONCATENATE(SUM('Раздел 1'!R16:R16),"=",0)</f>
        <v>0=0</v>
      </c>
      <c r="F23" s="170"/>
      <c r="G23" s="64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47.25">
      <c r="A24" s="172">
        <f>IF((SUM('Раздел 1'!R17:R17)=0),"","Неверно!")</f>
      </c>
      <c r="B24" s="173" t="s">
        <v>138</v>
      </c>
      <c r="C24" s="171" t="s">
        <v>821</v>
      </c>
      <c r="D24" s="171" t="s">
        <v>799</v>
      </c>
      <c r="E24" s="174" t="str">
        <f>CONCATENATE(SUM('Раздел 1'!R17:R17),"=",0)</f>
        <v>0=0</v>
      </c>
      <c r="F24" s="170"/>
      <c r="G24" s="64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31.5">
      <c r="A25" s="172">
        <f>IF((SUM('Разделы 5, 6, 7'!C7:H11)&gt;0),"","Неверно!")</f>
      </c>
      <c r="B25" s="173" t="s">
        <v>139</v>
      </c>
      <c r="C25" s="171" t="s">
        <v>822</v>
      </c>
      <c r="D25" s="171" t="s">
        <v>823</v>
      </c>
      <c r="E25" s="174" t="str">
        <f>CONCATENATE(SUM('Разделы 5, 6, 7'!C7:H11),"&gt;",0)</f>
        <v>2646&gt;0</v>
      </c>
      <c r="F25" s="170"/>
      <c r="G25" s="64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63">
      <c r="A26" s="172">
        <f>IF((SUM('Разделы 2, 3, 4'!D8:D8)&lt;=10000000),"","Неверно!")</f>
      </c>
      <c r="B26" s="173" t="s">
        <v>140</v>
      </c>
      <c r="C26" s="171" t="s">
        <v>824</v>
      </c>
      <c r="D26" s="171" t="s">
        <v>307</v>
      </c>
      <c r="E26" s="174" t="str">
        <f>CONCATENATE(SUM('Разделы 2, 3, 4'!D8:D8),"&lt;=",10000000)</f>
        <v>0&lt;=10000000</v>
      </c>
      <c r="F26" s="170"/>
      <c r="G26" s="64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63">
      <c r="A27" s="172">
        <f>IF((SUM('Разделы 2, 3, 4'!D17:D17)&lt;=10000000),"","Неверно!")</f>
      </c>
      <c r="B27" s="173" t="s">
        <v>140</v>
      </c>
      <c r="C27" s="171" t="s">
        <v>825</v>
      </c>
      <c r="D27" s="171" t="s">
        <v>307</v>
      </c>
      <c r="E27" s="174" t="str">
        <f>CONCATENATE(SUM('Разделы 2, 3, 4'!D17:D17),"&lt;=",10000000)</f>
        <v>0&lt;=10000000</v>
      </c>
      <c r="F27" s="170"/>
      <c r="G27" s="64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63">
      <c r="A28" s="172">
        <f>IF((SUM('Разделы 2, 3, 4'!D18:D18)&lt;=10000000),"","Неверно!")</f>
      </c>
      <c r="B28" s="173" t="s">
        <v>140</v>
      </c>
      <c r="C28" s="171" t="s">
        <v>826</v>
      </c>
      <c r="D28" s="171" t="s">
        <v>307</v>
      </c>
      <c r="E28" s="174" t="str">
        <f>CONCATENATE(SUM('Разделы 2, 3, 4'!D18:D18),"&lt;=",10000000)</f>
        <v>0&lt;=10000000</v>
      </c>
      <c r="F28" s="170"/>
      <c r="G28" s="64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63">
      <c r="A29" s="172">
        <f>IF((SUM('Разделы 2, 3, 4'!D19:D19)&lt;=10000000),"","Неверно!")</f>
      </c>
      <c r="B29" s="173" t="s">
        <v>140</v>
      </c>
      <c r="C29" s="171" t="s">
        <v>827</v>
      </c>
      <c r="D29" s="171" t="s">
        <v>307</v>
      </c>
      <c r="E29" s="174" t="str">
        <f>CONCATENATE(SUM('Разделы 2, 3, 4'!D19:D19),"&lt;=",10000000)</f>
        <v>0&lt;=10000000</v>
      </c>
      <c r="F29" s="170"/>
      <c r="G29" s="64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63">
      <c r="A30" s="172">
        <f>IF((SUM('Разделы 2, 3, 4'!D9:D9)&lt;=10000000),"","Неверно!")</f>
      </c>
      <c r="B30" s="173" t="s">
        <v>140</v>
      </c>
      <c r="C30" s="171" t="s">
        <v>828</v>
      </c>
      <c r="D30" s="171" t="s">
        <v>307</v>
      </c>
      <c r="E30" s="174" t="str">
        <f>CONCATENATE(SUM('Разделы 2, 3, 4'!D9:D9),"&lt;=",10000000)</f>
        <v>0&lt;=10000000</v>
      </c>
      <c r="F30" s="170"/>
      <c r="G30" s="64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63">
      <c r="A31" s="172">
        <f>IF((SUM('Разделы 2, 3, 4'!D10:D10)&lt;=10000000),"","Неверно!")</f>
      </c>
      <c r="B31" s="173" t="s">
        <v>140</v>
      </c>
      <c r="C31" s="171" t="s">
        <v>829</v>
      </c>
      <c r="D31" s="171" t="s">
        <v>307</v>
      </c>
      <c r="E31" s="174" t="str">
        <f>CONCATENATE(SUM('Разделы 2, 3, 4'!D10:D10),"&lt;=",10000000)</f>
        <v>0&lt;=10000000</v>
      </c>
      <c r="F31" s="170"/>
      <c r="G31" s="64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63">
      <c r="A32" s="172">
        <f>IF((SUM('Разделы 2, 3, 4'!D11:D11)&lt;=10000000),"","Неверно!")</f>
      </c>
      <c r="B32" s="173" t="s">
        <v>140</v>
      </c>
      <c r="C32" s="171" t="s">
        <v>830</v>
      </c>
      <c r="D32" s="171" t="s">
        <v>307</v>
      </c>
      <c r="E32" s="174" t="str">
        <f>CONCATENATE(SUM('Разделы 2, 3, 4'!D11:D11),"&lt;=",10000000)</f>
        <v>0&lt;=10000000</v>
      </c>
      <c r="F32" s="170"/>
      <c r="G32" s="64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63">
      <c r="A33" s="172">
        <f>IF((SUM('Разделы 2, 3, 4'!D12:D12)&lt;=10000000),"","Неверно!")</f>
      </c>
      <c r="B33" s="173" t="s">
        <v>140</v>
      </c>
      <c r="C33" s="171" t="s">
        <v>831</v>
      </c>
      <c r="D33" s="171" t="s">
        <v>307</v>
      </c>
      <c r="E33" s="174" t="str">
        <f>CONCATENATE(SUM('Разделы 2, 3, 4'!D12:D12),"&lt;=",10000000)</f>
        <v>0&lt;=10000000</v>
      </c>
      <c r="F33" s="170"/>
      <c r="G33" s="64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63">
      <c r="A34" s="172">
        <f>IF((SUM('Разделы 2, 3, 4'!D13:D13)&lt;=10000000),"","Неверно!")</f>
      </c>
      <c r="B34" s="173" t="s">
        <v>140</v>
      </c>
      <c r="C34" s="171" t="s">
        <v>832</v>
      </c>
      <c r="D34" s="171" t="s">
        <v>307</v>
      </c>
      <c r="E34" s="174" t="str">
        <f>CONCATENATE(SUM('Разделы 2, 3, 4'!D13:D13),"&lt;=",10000000)</f>
        <v>0&lt;=10000000</v>
      </c>
      <c r="F34" s="170"/>
      <c r="G34" s="64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63">
      <c r="A35" s="172">
        <f>IF((SUM('Разделы 2, 3, 4'!D14:D14)&lt;=10000000),"","Неверно!")</f>
      </c>
      <c r="B35" s="173" t="s">
        <v>140</v>
      </c>
      <c r="C35" s="171" t="s">
        <v>833</v>
      </c>
      <c r="D35" s="171" t="s">
        <v>307</v>
      </c>
      <c r="E35" s="174" t="str">
        <f>CONCATENATE(SUM('Разделы 2, 3, 4'!D14:D14),"&lt;=",10000000)</f>
        <v>0&lt;=10000000</v>
      </c>
      <c r="F35" s="170"/>
      <c r="G35" s="64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63">
      <c r="A36" s="172">
        <f>IF((SUM('Разделы 2, 3, 4'!D15:D15)&lt;=10000000),"","Неверно!")</f>
      </c>
      <c r="B36" s="173" t="s">
        <v>140</v>
      </c>
      <c r="C36" s="171" t="s">
        <v>834</v>
      </c>
      <c r="D36" s="171" t="s">
        <v>307</v>
      </c>
      <c r="E36" s="174" t="str">
        <f>CONCATENATE(SUM('Разделы 2, 3, 4'!D15:D15),"&lt;=",10000000)</f>
        <v>0&lt;=10000000</v>
      </c>
      <c r="F36" s="170"/>
      <c r="G36" s="64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63">
      <c r="A37" s="172">
        <f>IF((SUM('Разделы 2, 3, 4'!D16:D16)&lt;=10000000),"","Неверно!")</f>
      </c>
      <c r="B37" s="173" t="s">
        <v>140</v>
      </c>
      <c r="C37" s="171" t="s">
        <v>835</v>
      </c>
      <c r="D37" s="171" t="s">
        <v>307</v>
      </c>
      <c r="E37" s="174" t="str">
        <f>CONCATENATE(SUM('Разделы 2, 3, 4'!D16:D16),"&lt;=",10000000)</f>
        <v>0&lt;=10000000</v>
      </c>
      <c r="F37" s="170"/>
      <c r="G37" s="64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63">
      <c r="A38" s="172">
        <f>IF((SUM('Разделы 2, 3, 4'!E8:E8)&lt;=10000000),"","Неверно!")</f>
      </c>
      <c r="B38" s="173" t="s">
        <v>140</v>
      </c>
      <c r="C38" s="171" t="s">
        <v>836</v>
      </c>
      <c r="D38" s="171" t="s">
        <v>307</v>
      </c>
      <c r="E38" s="174" t="str">
        <f>CONCATENATE(SUM('Разделы 2, 3, 4'!E8:E8),"&lt;=",10000000)</f>
        <v>0&lt;=10000000</v>
      </c>
      <c r="F38" s="170"/>
      <c r="G38" s="64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63">
      <c r="A39" s="172">
        <f>IF((SUM('Разделы 2, 3, 4'!E17:E17)&lt;=10000000),"","Неверно!")</f>
      </c>
      <c r="B39" s="173" t="s">
        <v>140</v>
      </c>
      <c r="C39" s="171" t="s">
        <v>837</v>
      </c>
      <c r="D39" s="171" t="s">
        <v>307</v>
      </c>
      <c r="E39" s="174" t="str">
        <f>CONCATENATE(SUM('Разделы 2, 3, 4'!E17:E17),"&lt;=",10000000)</f>
        <v>149900&lt;=10000000</v>
      </c>
      <c r="F39" s="170"/>
      <c r="G39" s="64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63">
      <c r="A40" s="172">
        <f>IF((SUM('Разделы 2, 3, 4'!E18:E18)&lt;=10000000),"","Неверно!")</f>
      </c>
      <c r="B40" s="173" t="s">
        <v>140</v>
      </c>
      <c r="C40" s="171" t="s">
        <v>838</v>
      </c>
      <c r="D40" s="171" t="s">
        <v>307</v>
      </c>
      <c r="E40" s="174" t="str">
        <f>CONCATENATE(SUM('Разделы 2, 3, 4'!E18:E18),"&lt;=",10000000)</f>
        <v>300&lt;=10000000</v>
      </c>
      <c r="F40" s="170"/>
      <c r="G40" s="64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63">
      <c r="A41" s="172">
        <f>IF((SUM('Разделы 2, 3, 4'!E19:E19)&lt;=10000000),"","Неверно!")</f>
      </c>
      <c r="B41" s="173" t="s">
        <v>140</v>
      </c>
      <c r="C41" s="171" t="s">
        <v>839</v>
      </c>
      <c r="D41" s="171" t="s">
        <v>307</v>
      </c>
      <c r="E41" s="174" t="str">
        <f>CONCATENATE(SUM('Разделы 2, 3, 4'!E19:E19),"&lt;=",10000000)</f>
        <v>0&lt;=10000000</v>
      </c>
      <c r="F41" s="170"/>
      <c r="G41" s="64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63">
      <c r="A42" s="172">
        <f>IF((SUM('Разделы 2, 3, 4'!E9:E9)&lt;=10000000),"","Неверно!")</f>
      </c>
      <c r="B42" s="173" t="s">
        <v>140</v>
      </c>
      <c r="C42" s="171" t="s">
        <v>840</v>
      </c>
      <c r="D42" s="171" t="s">
        <v>307</v>
      </c>
      <c r="E42" s="174" t="str">
        <f>CONCATENATE(SUM('Разделы 2, 3, 4'!E9:E9),"&lt;=",10000000)</f>
        <v>0&lt;=10000000</v>
      </c>
      <c r="F42" s="170"/>
      <c r="G42" s="64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63">
      <c r="A43" s="172">
        <f>IF((SUM('Разделы 2, 3, 4'!E10:E10)&lt;=10000000),"","Неверно!")</f>
      </c>
      <c r="B43" s="173" t="s">
        <v>140</v>
      </c>
      <c r="C43" s="171" t="s">
        <v>841</v>
      </c>
      <c r="D43" s="171" t="s">
        <v>307</v>
      </c>
      <c r="E43" s="174" t="str">
        <f>CONCATENATE(SUM('Разделы 2, 3, 4'!E10:E10),"&lt;=",10000000)</f>
        <v>0&lt;=10000000</v>
      </c>
      <c r="F43" s="170"/>
      <c r="G43" s="64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63">
      <c r="A44" s="172">
        <f>IF((SUM('Разделы 2, 3, 4'!E11:E11)&lt;=10000000),"","Неверно!")</f>
      </c>
      <c r="B44" s="173" t="s">
        <v>140</v>
      </c>
      <c r="C44" s="171" t="s">
        <v>842</v>
      </c>
      <c r="D44" s="171" t="s">
        <v>307</v>
      </c>
      <c r="E44" s="174" t="str">
        <f>CONCATENATE(SUM('Разделы 2, 3, 4'!E11:E11),"&lt;=",10000000)</f>
        <v>0&lt;=10000000</v>
      </c>
      <c r="F44" s="170"/>
      <c r="G44" s="64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63">
      <c r="A45" s="172">
        <f>IF((SUM('Разделы 2, 3, 4'!E12:E12)&lt;=10000000),"","Неверно!")</f>
      </c>
      <c r="B45" s="173" t="s">
        <v>140</v>
      </c>
      <c r="C45" s="171" t="s">
        <v>843</v>
      </c>
      <c r="D45" s="171" t="s">
        <v>307</v>
      </c>
      <c r="E45" s="174" t="str">
        <f>CONCATENATE(SUM('Разделы 2, 3, 4'!E12:E12),"&lt;=",10000000)</f>
        <v>0&lt;=10000000</v>
      </c>
      <c r="F45" s="170"/>
      <c r="G45" s="64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63">
      <c r="A46" s="172">
        <f>IF((SUM('Разделы 2, 3, 4'!E13:E13)&lt;=10000000),"","Неверно!")</f>
      </c>
      <c r="B46" s="173" t="s">
        <v>140</v>
      </c>
      <c r="C46" s="171" t="s">
        <v>844</v>
      </c>
      <c r="D46" s="171" t="s">
        <v>307</v>
      </c>
      <c r="E46" s="174" t="str">
        <f>CONCATENATE(SUM('Разделы 2, 3, 4'!E13:E13),"&lt;=",10000000)</f>
        <v>0&lt;=10000000</v>
      </c>
      <c r="F46" s="170"/>
      <c r="G46" s="64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63">
      <c r="A47" s="172">
        <f>IF((SUM('Разделы 2, 3, 4'!E14:E14)&lt;=10000000),"","Неверно!")</f>
      </c>
      <c r="B47" s="173" t="s">
        <v>140</v>
      </c>
      <c r="C47" s="171" t="s">
        <v>845</v>
      </c>
      <c r="D47" s="171" t="s">
        <v>307</v>
      </c>
      <c r="E47" s="174" t="str">
        <f>CONCATENATE(SUM('Разделы 2, 3, 4'!E14:E14),"&lt;=",10000000)</f>
        <v>0&lt;=10000000</v>
      </c>
      <c r="F47" s="170"/>
      <c r="G47" s="64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63">
      <c r="A48" s="172">
        <f>IF((SUM('Разделы 2, 3, 4'!E15:E15)&lt;=10000000),"","Неверно!")</f>
      </c>
      <c r="B48" s="173" t="s">
        <v>140</v>
      </c>
      <c r="C48" s="171" t="s">
        <v>846</v>
      </c>
      <c r="D48" s="171" t="s">
        <v>307</v>
      </c>
      <c r="E48" s="174" t="str">
        <f>CONCATENATE(SUM('Разделы 2, 3, 4'!E15:E15),"&lt;=",10000000)</f>
        <v>0&lt;=10000000</v>
      </c>
      <c r="F48" s="170"/>
      <c r="G48" s="64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63">
      <c r="A49" s="172">
        <f>IF((SUM('Разделы 2, 3, 4'!E16:E16)&lt;=10000000),"","Неверно!")</f>
      </c>
      <c r="B49" s="173" t="s">
        <v>140</v>
      </c>
      <c r="C49" s="171" t="s">
        <v>847</v>
      </c>
      <c r="D49" s="171" t="s">
        <v>307</v>
      </c>
      <c r="E49" s="174" t="str">
        <f>CONCATENATE(SUM('Разделы 2, 3, 4'!E16:E16),"&lt;=",10000000)</f>
        <v>0&lt;=10000000</v>
      </c>
      <c r="F49" s="170"/>
      <c r="G49" s="64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63">
      <c r="A50" s="172">
        <f>IF((SUM('Разделы 2, 3, 4'!F8:F8)&lt;=10000000),"","Неверно!")</f>
      </c>
      <c r="B50" s="173" t="s">
        <v>140</v>
      </c>
      <c r="C50" s="171" t="s">
        <v>848</v>
      </c>
      <c r="D50" s="171" t="s">
        <v>307</v>
      </c>
      <c r="E50" s="174" t="str">
        <f>CONCATENATE(SUM('Разделы 2, 3, 4'!F8:F8),"&lt;=",10000000)</f>
        <v>0&lt;=10000000</v>
      </c>
      <c r="F50" s="170"/>
      <c r="G50" s="64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63">
      <c r="A51" s="172">
        <f>IF((SUM('Разделы 2, 3, 4'!F17:F17)&lt;=10000000),"","Неверно!")</f>
      </c>
      <c r="B51" s="173" t="s">
        <v>140</v>
      </c>
      <c r="C51" s="171" t="s">
        <v>849</v>
      </c>
      <c r="D51" s="171" t="s">
        <v>307</v>
      </c>
      <c r="E51" s="174" t="str">
        <f>CONCATENATE(SUM('Разделы 2, 3, 4'!F17:F17),"&lt;=",10000000)</f>
        <v>0&lt;=10000000</v>
      </c>
      <c r="F51" s="170"/>
      <c r="G51" s="64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63">
      <c r="A52" s="172">
        <f>IF((SUM('Разделы 2, 3, 4'!F18:F18)&lt;=10000000),"","Неверно!")</f>
      </c>
      <c r="B52" s="173" t="s">
        <v>140</v>
      </c>
      <c r="C52" s="171" t="s">
        <v>850</v>
      </c>
      <c r="D52" s="171" t="s">
        <v>307</v>
      </c>
      <c r="E52" s="174" t="str">
        <f>CONCATENATE(SUM('Разделы 2, 3, 4'!F18:F18),"&lt;=",10000000)</f>
        <v>0&lt;=10000000</v>
      </c>
      <c r="F52" s="170"/>
      <c r="G52" s="64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63">
      <c r="A53" s="172">
        <f>IF((SUM('Разделы 2, 3, 4'!F19:F19)&lt;=10000000),"","Неверно!")</f>
      </c>
      <c r="B53" s="173" t="s">
        <v>140</v>
      </c>
      <c r="C53" s="171" t="s">
        <v>851</v>
      </c>
      <c r="D53" s="171" t="s">
        <v>307</v>
      </c>
      <c r="E53" s="174" t="str">
        <f>CONCATENATE(SUM('Разделы 2, 3, 4'!F19:F19),"&lt;=",10000000)</f>
        <v>0&lt;=10000000</v>
      </c>
      <c r="F53" s="170"/>
      <c r="G53" s="64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63">
      <c r="A54" s="172">
        <f>IF((SUM('Разделы 2, 3, 4'!F9:F9)&lt;=10000000),"","Неверно!")</f>
      </c>
      <c r="B54" s="173" t="s">
        <v>140</v>
      </c>
      <c r="C54" s="171" t="s">
        <v>852</v>
      </c>
      <c r="D54" s="171" t="s">
        <v>307</v>
      </c>
      <c r="E54" s="174" t="str">
        <f>CONCATENATE(SUM('Разделы 2, 3, 4'!F9:F9),"&lt;=",10000000)</f>
        <v>0&lt;=10000000</v>
      </c>
      <c r="F54" s="170"/>
      <c r="G54" s="64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63">
      <c r="A55" s="172">
        <f>IF((SUM('Разделы 2, 3, 4'!F10:F10)&lt;=10000000),"","Неверно!")</f>
      </c>
      <c r="B55" s="173" t="s">
        <v>140</v>
      </c>
      <c r="C55" s="171" t="s">
        <v>853</v>
      </c>
      <c r="D55" s="171" t="s">
        <v>307</v>
      </c>
      <c r="E55" s="174" t="str">
        <f>CONCATENATE(SUM('Разделы 2, 3, 4'!F10:F10),"&lt;=",10000000)</f>
        <v>0&lt;=10000000</v>
      </c>
      <c r="F55" s="170"/>
      <c r="G55" s="64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63">
      <c r="A56" s="172">
        <f>IF((SUM('Разделы 2, 3, 4'!F11:F11)&lt;=10000000),"","Неверно!")</f>
      </c>
      <c r="B56" s="173" t="s">
        <v>140</v>
      </c>
      <c r="C56" s="171" t="s">
        <v>854</v>
      </c>
      <c r="D56" s="171" t="s">
        <v>307</v>
      </c>
      <c r="E56" s="174" t="str">
        <f>CONCATENATE(SUM('Разделы 2, 3, 4'!F11:F11),"&lt;=",10000000)</f>
        <v>0&lt;=10000000</v>
      </c>
      <c r="F56" s="170"/>
      <c r="G56" s="64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63">
      <c r="A57" s="172">
        <f>IF((SUM('Разделы 2, 3, 4'!F12:F12)&lt;=10000000),"","Неверно!")</f>
      </c>
      <c r="B57" s="173" t="s">
        <v>140</v>
      </c>
      <c r="C57" s="171" t="s">
        <v>855</v>
      </c>
      <c r="D57" s="171" t="s">
        <v>307</v>
      </c>
      <c r="E57" s="174" t="str">
        <f>CONCATENATE(SUM('Разделы 2, 3, 4'!F12:F12),"&lt;=",10000000)</f>
        <v>0&lt;=10000000</v>
      </c>
      <c r="F57" s="170"/>
      <c r="G57" s="64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63">
      <c r="A58" s="172">
        <f>IF((SUM('Разделы 2, 3, 4'!F13:F13)&lt;=10000000),"","Неверно!")</f>
      </c>
      <c r="B58" s="173" t="s">
        <v>140</v>
      </c>
      <c r="C58" s="171" t="s">
        <v>856</v>
      </c>
      <c r="D58" s="171" t="s">
        <v>307</v>
      </c>
      <c r="E58" s="174" t="str">
        <f>CONCATENATE(SUM('Разделы 2, 3, 4'!F13:F13),"&lt;=",10000000)</f>
        <v>0&lt;=10000000</v>
      </c>
      <c r="F58" s="170"/>
      <c r="G58" s="64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63">
      <c r="A59" s="172">
        <f>IF((SUM('Разделы 2, 3, 4'!F14:F14)&lt;=10000000),"","Неверно!")</f>
      </c>
      <c r="B59" s="173" t="s">
        <v>140</v>
      </c>
      <c r="C59" s="171" t="s">
        <v>857</v>
      </c>
      <c r="D59" s="171" t="s">
        <v>307</v>
      </c>
      <c r="E59" s="174" t="str">
        <f>CONCATENATE(SUM('Разделы 2, 3, 4'!F14:F14),"&lt;=",10000000)</f>
        <v>0&lt;=10000000</v>
      </c>
      <c r="F59" s="170"/>
      <c r="G59" s="64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63">
      <c r="A60" s="172">
        <f>IF((SUM('Разделы 2, 3, 4'!F15:F15)&lt;=10000000),"","Неверно!")</f>
      </c>
      <c r="B60" s="173" t="s">
        <v>140</v>
      </c>
      <c r="C60" s="171" t="s">
        <v>858</v>
      </c>
      <c r="D60" s="171" t="s">
        <v>307</v>
      </c>
      <c r="E60" s="174" t="str">
        <f>CONCATENATE(SUM('Разделы 2, 3, 4'!F15:F15),"&lt;=",10000000)</f>
        <v>0&lt;=10000000</v>
      </c>
      <c r="F60" s="170"/>
      <c r="G60" s="64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63">
      <c r="A61" s="172">
        <f>IF((SUM('Разделы 2, 3, 4'!F16:F16)&lt;=10000000),"","Неверно!")</f>
      </c>
      <c r="B61" s="173" t="s">
        <v>140</v>
      </c>
      <c r="C61" s="171" t="s">
        <v>859</v>
      </c>
      <c r="D61" s="171" t="s">
        <v>307</v>
      </c>
      <c r="E61" s="174" t="str">
        <f>CONCATENATE(SUM('Разделы 2, 3, 4'!F16:F16),"&lt;=",10000000)</f>
        <v>0&lt;=10000000</v>
      </c>
      <c r="F61" s="170"/>
      <c r="G61" s="64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63">
      <c r="A62" s="172">
        <f>IF((SUM('Разделы 2, 3, 4'!G8:G8)&lt;=10000000),"","Неверно!")</f>
      </c>
      <c r="B62" s="173" t="s">
        <v>140</v>
      </c>
      <c r="C62" s="171" t="s">
        <v>860</v>
      </c>
      <c r="D62" s="171" t="s">
        <v>307</v>
      </c>
      <c r="E62" s="174" t="str">
        <f>CONCATENATE(SUM('Разделы 2, 3, 4'!G8:G8),"&lt;=",10000000)</f>
        <v>0&lt;=10000000</v>
      </c>
      <c r="F62" s="170"/>
      <c r="G62" s="64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63">
      <c r="A63" s="172">
        <f>IF((SUM('Разделы 2, 3, 4'!G17:G17)&lt;=10000000),"","Неверно!")</f>
      </c>
      <c r="B63" s="173" t="s">
        <v>140</v>
      </c>
      <c r="C63" s="171" t="s">
        <v>861</v>
      </c>
      <c r="D63" s="171" t="s">
        <v>307</v>
      </c>
      <c r="E63" s="174" t="str">
        <f>CONCATENATE(SUM('Разделы 2, 3, 4'!G17:G17),"&lt;=",10000000)</f>
        <v>0&lt;=10000000</v>
      </c>
      <c r="F63" s="170"/>
      <c r="G63" s="64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63">
      <c r="A64" s="172">
        <f>IF((SUM('Разделы 2, 3, 4'!G18:G18)&lt;=10000000),"","Неверно!")</f>
      </c>
      <c r="B64" s="173" t="s">
        <v>140</v>
      </c>
      <c r="C64" s="171" t="s">
        <v>862</v>
      </c>
      <c r="D64" s="171" t="s">
        <v>307</v>
      </c>
      <c r="E64" s="174" t="str">
        <f>CONCATENATE(SUM('Разделы 2, 3, 4'!G18:G18),"&lt;=",10000000)</f>
        <v>0&lt;=10000000</v>
      </c>
      <c r="F64" s="170"/>
      <c r="G64" s="64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63">
      <c r="A65" s="172">
        <f>IF((SUM('Разделы 2, 3, 4'!G19:G19)&lt;=10000000),"","Неверно!")</f>
      </c>
      <c r="B65" s="173" t="s">
        <v>140</v>
      </c>
      <c r="C65" s="171" t="s">
        <v>863</v>
      </c>
      <c r="D65" s="171" t="s">
        <v>307</v>
      </c>
      <c r="E65" s="174" t="str">
        <f>CONCATENATE(SUM('Разделы 2, 3, 4'!G19:G19),"&lt;=",10000000)</f>
        <v>0&lt;=10000000</v>
      </c>
      <c r="F65" s="170"/>
      <c r="G65" s="64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63">
      <c r="A66" s="172">
        <f>IF((SUM('Разделы 2, 3, 4'!G9:G9)&lt;=10000000),"","Неверно!")</f>
      </c>
      <c r="B66" s="173" t="s">
        <v>140</v>
      </c>
      <c r="C66" s="171" t="s">
        <v>864</v>
      </c>
      <c r="D66" s="171" t="s">
        <v>307</v>
      </c>
      <c r="E66" s="174" t="str">
        <f>CONCATENATE(SUM('Разделы 2, 3, 4'!G9:G9),"&lt;=",10000000)</f>
        <v>0&lt;=10000000</v>
      </c>
      <c r="F66" s="170"/>
      <c r="G66" s="64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63">
      <c r="A67" s="172">
        <f>IF((SUM('Разделы 2, 3, 4'!G10:G10)&lt;=10000000),"","Неверно!")</f>
      </c>
      <c r="B67" s="173" t="s">
        <v>140</v>
      </c>
      <c r="C67" s="171" t="s">
        <v>865</v>
      </c>
      <c r="D67" s="171" t="s">
        <v>307</v>
      </c>
      <c r="E67" s="174" t="str">
        <f>CONCATENATE(SUM('Разделы 2, 3, 4'!G10:G10),"&lt;=",10000000)</f>
        <v>0&lt;=10000000</v>
      </c>
      <c r="F67" s="170"/>
      <c r="G67" s="64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63">
      <c r="A68" s="172">
        <f>IF((SUM('Разделы 2, 3, 4'!G11:G11)&lt;=10000000),"","Неверно!")</f>
      </c>
      <c r="B68" s="173" t="s">
        <v>140</v>
      </c>
      <c r="C68" s="171" t="s">
        <v>866</v>
      </c>
      <c r="D68" s="171" t="s">
        <v>307</v>
      </c>
      <c r="E68" s="174" t="str">
        <f>CONCATENATE(SUM('Разделы 2, 3, 4'!G11:G11),"&lt;=",10000000)</f>
        <v>0&lt;=10000000</v>
      </c>
      <c r="F68" s="170"/>
      <c r="G68" s="64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63">
      <c r="A69" s="172">
        <f>IF((SUM('Разделы 2, 3, 4'!G12:G12)&lt;=10000000),"","Неверно!")</f>
      </c>
      <c r="B69" s="173" t="s">
        <v>140</v>
      </c>
      <c r="C69" s="171" t="s">
        <v>867</v>
      </c>
      <c r="D69" s="171" t="s">
        <v>307</v>
      </c>
      <c r="E69" s="174" t="str">
        <f>CONCATENATE(SUM('Разделы 2, 3, 4'!G12:G12),"&lt;=",10000000)</f>
        <v>0&lt;=10000000</v>
      </c>
      <c r="F69" s="170"/>
      <c r="G69" s="64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63">
      <c r="A70" s="172">
        <f>IF((SUM('Разделы 2, 3, 4'!G13:G13)&lt;=10000000),"","Неверно!")</f>
      </c>
      <c r="B70" s="173" t="s">
        <v>140</v>
      </c>
      <c r="C70" s="171" t="s">
        <v>868</v>
      </c>
      <c r="D70" s="171" t="s">
        <v>307</v>
      </c>
      <c r="E70" s="174" t="str">
        <f>CONCATENATE(SUM('Разделы 2, 3, 4'!G13:G13),"&lt;=",10000000)</f>
        <v>0&lt;=10000000</v>
      </c>
      <c r="F70" s="170"/>
      <c r="G70" s="64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63">
      <c r="A71" s="172">
        <f>IF((SUM('Разделы 2, 3, 4'!G14:G14)&lt;=10000000),"","Неверно!")</f>
      </c>
      <c r="B71" s="173" t="s">
        <v>140</v>
      </c>
      <c r="C71" s="171" t="s">
        <v>869</v>
      </c>
      <c r="D71" s="171" t="s">
        <v>307</v>
      </c>
      <c r="E71" s="174" t="str">
        <f>CONCATENATE(SUM('Разделы 2, 3, 4'!G14:G14),"&lt;=",10000000)</f>
        <v>0&lt;=10000000</v>
      </c>
      <c r="F71" s="170"/>
      <c r="G71" s="64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63">
      <c r="A72" s="172">
        <f>IF((SUM('Разделы 2, 3, 4'!G15:G15)&lt;=10000000),"","Неверно!")</f>
      </c>
      <c r="B72" s="173" t="s">
        <v>140</v>
      </c>
      <c r="C72" s="171" t="s">
        <v>870</v>
      </c>
      <c r="D72" s="171" t="s">
        <v>307</v>
      </c>
      <c r="E72" s="174" t="str">
        <f>CONCATENATE(SUM('Разделы 2, 3, 4'!G15:G15),"&lt;=",10000000)</f>
        <v>0&lt;=10000000</v>
      </c>
      <c r="F72" s="170"/>
      <c r="G72" s="64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63">
      <c r="A73" s="172">
        <f>IF((SUM('Разделы 2, 3, 4'!G16:G16)&lt;=10000000),"","Неверно!")</f>
      </c>
      <c r="B73" s="173" t="s">
        <v>140</v>
      </c>
      <c r="C73" s="171" t="s">
        <v>871</v>
      </c>
      <c r="D73" s="171" t="s">
        <v>307</v>
      </c>
      <c r="E73" s="174" t="str">
        <f>CONCATENATE(SUM('Разделы 2, 3, 4'!G16:G16),"&lt;=",10000000)</f>
        <v>0&lt;=10000000</v>
      </c>
      <c r="F73" s="170"/>
      <c r="G73" s="64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63">
      <c r="A74" s="172">
        <f>IF((SUM('Разделы 2, 3, 4'!H8:H8)&lt;=10000000),"","Неверно!")</f>
      </c>
      <c r="B74" s="173" t="s">
        <v>140</v>
      </c>
      <c r="C74" s="171" t="s">
        <v>872</v>
      </c>
      <c r="D74" s="171" t="s">
        <v>307</v>
      </c>
      <c r="E74" s="174" t="str">
        <f>CONCATENATE(SUM('Разделы 2, 3, 4'!H8:H8),"&lt;=",10000000)</f>
        <v>0&lt;=10000000</v>
      </c>
      <c r="F74" s="170"/>
      <c r="G74" s="64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63">
      <c r="A75" s="172">
        <f>IF((SUM('Разделы 2, 3, 4'!H17:H17)&lt;=10000000),"","Неверно!")</f>
      </c>
      <c r="B75" s="173" t="s">
        <v>140</v>
      </c>
      <c r="C75" s="171" t="s">
        <v>873</v>
      </c>
      <c r="D75" s="171" t="s">
        <v>307</v>
      </c>
      <c r="E75" s="174" t="str">
        <f>CONCATENATE(SUM('Разделы 2, 3, 4'!H17:H17),"&lt;=",10000000)</f>
        <v>0&lt;=10000000</v>
      </c>
      <c r="F75" s="170"/>
      <c r="G75" s="64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63">
      <c r="A76" s="172">
        <f>IF((SUM('Разделы 2, 3, 4'!H18:H18)&lt;=10000000),"","Неверно!")</f>
      </c>
      <c r="B76" s="173" t="s">
        <v>140</v>
      </c>
      <c r="C76" s="171" t="s">
        <v>874</v>
      </c>
      <c r="D76" s="171" t="s">
        <v>307</v>
      </c>
      <c r="E76" s="174" t="str">
        <f>CONCATENATE(SUM('Разделы 2, 3, 4'!H18:H18),"&lt;=",10000000)</f>
        <v>0&lt;=10000000</v>
      </c>
      <c r="F76" s="170"/>
      <c r="G76" s="64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63">
      <c r="A77" s="172">
        <f>IF((SUM('Разделы 2, 3, 4'!H19:H19)&lt;=10000000),"","Неверно!")</f>
      </c>
      <c r="B77" s="173" t="s">
        <v>140</v>
      </c>
      <c r="C77" s="171" t="s">
        <v>875</v>
      </c>
      <c r="D77" s="171" t="s">
        <v>307</v>
      </c>
      <c r="E77" s="174" t="str">
        <f>CONCATENATE(SUM('Разделы 2, 3, 4'!H19:H19),"&lt;=",10000000)</f>
        <v>0&lt;=10000000</v>
      </c>
      <c r="F77" s="170"/>
      <c r="G77" s="64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63">
      <c r="A78" s="172">
        <f>IF((SUM('Разделы 2, 3, 4'!H9:H9)&lt;=10000000),"","Неверно!")</f>
      </c>
      <c r="B78" s="173" t="s">
        <v>140</v>
      </c>
      <c r="C78" s="171" t="s">
        <v>876</v>
      </c>
      <c r="D78" s="171" t="s">
        <v>307</v>
      </c>
      <c r="E78" s="174" t="str">
        <f>CONCATENATE(SUM('Разделы 2, 3, 4'!H9:H9),"&lt;=",10000000)</f>
        <v>0&lt;=10000000</v>
      </c>
      <c r="F78" s="170"/>
      <c r="G78" s="64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63">
      <c r="A79" s="172">
        <f>IF((SUM('Разделы 2, 3, 4'!H10:H10)&lt;=10000000),"","Неверно!")</f>
      </c>
      <c r="B79" s="173" t="s">
        <v>140</v>
      </c>
      <c r="C79" s="171" t="s">
        <v>877</v>
      </c>
      <c r="D79" s="171" t="s">
        <v>307</v>
      </c>
      <c r="E79" s="174" t="str">
        <f>CONCATENATE(SUM('Разделы 2, 3, 4'!H10:H10),"&lt;=",10000000)</f>
        <v>0&lt;=10000000</v>
      </c>
      <c r="F79" s="170"/>
      <c r="G79" s="64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63">
      <c r="A80" s="172">
        <f>IF((SUM('Разделы 2, 3, 4'!H11:H11)&lt;=10000000),"","Неверно!")</f>
      </c>
      <c r="B80" s="173" t="s">
        <v>140</v>
      </c>
      <c r="C80" s="171" t="s">
        <v>878</v>
      </c>
      <c r="D80" s="171" t="s">
        <v>307</v>
      </c>
      <c r="E80" s="174" t="str">
        <f>CONCATENATE(SUM('Разделы 2, 3, 4'!H11:H11),"&lt;=",10000000)</f>
        <v>0&lt;=10000000</v>
      </c>
      <c r="F80" s="170"/>
      <c r="G80" s="64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63">
      <c r="A81" s="172">
        <f>IF((SUM('Разделы 2, 3, 4'!H12:H12)&lt;=10000000),"","Неверно!")</f>
      </c>
      <c r="B81" s="173" t="s">
        <v>140</v>
      </c>
      <c r="C81" s="171" t="s">
        <v>879</v>
      </c>
      <c r="D81" s="171" t="s">
        <v>307</v>
      </c>
      <c r="E81" s="174" t="str">
        <f>CONCATENATE(SUM('Разделы 2, 3, 4'!H12:H12),"&lt;=",10000000)</f>
        <v>0&lt;=10000000</v>
      </c>
      <c r="F81" s="170"/>
      <c r="G81" s="64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63">
      <c r="A82" s="172">
        <f>IF((SUM('Разделы 2, 3, 4'!H13:H13)&lt;=10000000),"","Неверно!")</f>
      </c>
      <c r="B82" s="173" t="s">
        <v>140</v>
      </c>
      <c r="C82" s="171" t="s">
        <v>880</v>
      </c>
      <c r="D82" s="171" t="s">
        <v>307</v>
      </c>
      <c r="E82" s="174" t="str">
        <f>CONCATENATE(SUM('Разделы 2, 3, 4'!H13:H13),"&lt;=",10000000)</f>
        <v>0&lt;=10000000</v>
      </c>
      <c r="F82" s="170"/>
      <c r="G82" s="64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63">
      <c r="A83" s="172">
        <f>IF((SUM('Разделы 2, 3, 4'!H14:H14)&lt;=10000000),"","Неверно!")</f>
      </c>
      <c r="B83" s="173" t="s">
        <v>140</v>
      </c>
      <c r="C83" s="171" t="s">
        <v>881</v>
      </c>
      <c r="D83" s="171" t="s">
        <v>307</v>
      </c>
      <c r="E83" s="174" t="str">
        <f>CONCATENATE(SUM('Разделы 2, 3, 4'!H14:H14),"&lt;=",10000000)</f>
        <v>0&lt;=10000000</v>
      </c>
      <c r="F83" s="170"/>
      <c r="G83" s="64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63">
      <c r="A84" s="172">
        <f>IF((SUM('Разделы 2, 3, 4'!H15:H15)&lt;=10000000),"","Неверно!")</f>
      </c>
      <c r="B84" s="173" t="s">
        <v>140</v>
      </c>
      <c r="C84" s="171" t="s">
        <v>882</v>
      </c>
      <c r="D84" s="171" t="s">
        <v>307</v>
      </c>
      <c r="E84" s="174" t="str">
        <f>CONCATENATE(SUM('Разделы 2, 3, 4'!H15:H15),"&lt;=",10000000)</f>
        <v>0&lt;=10000000</v>
      </c>
      <c r="F84" s="170"/>
      <c r="G84" s="64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63">
      <c r="A85" s="172">
        <f>IF((SUM('Разделы 2, 3, 4'!H16:H16)&lt;=10000000),"","Неверно!")</f>
      </c>
      <c r="B85" s="173" t="s">
        <v>140</v>
      </c>
      <c r="C85" s="171" t="s">
        <v>883</v>
      </c>
      <c r="D85" s="171" t="s">
        <v>307</v>
      </c>
      <c r="E85" s="174" t="str">
        <f>CONCATENATE(SUM('Разделы 2, 3, 4'!H16:H16),"&lt;=",10000000)</f>
        <v>0&lt;=10000000</v>
      </c>
      <c r="F85" s="170"/>
      <c r="G85" s="64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63">
      <c r="A86" s="172">
        <f>IF((SUM('Разделы 2, 3, 4'!I8:I8)&lt;=10000000),"","Неверно!")</f>
      </c>
      <c r="B86" s="173" t="s">
        <v>140</v>
      </c>
      <c r="C86" s="171" t="s">
        <v>884</v>
      </c>
      <c r="D86" s="171" t="s">
        <v>307</v>
      </c>
      <c r="E86" s="174" t="str">
        <f>CONCATENATE(SUM('Разделы 2, 3, 4'!I8:I8),"&lt;=",10000000)</f>
        <v>0&lt;=10000000</v>
      </c>
      <c r="F86" s="170"/>
      <c r="G86" s="64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63">
      <c r="A87" s="172">
        <f>IF((SUM('Разделы 2, 3, 4'!I17:I17)&lt;=10000000),"","Неверно!")</f>
      </c>
      <c r="B87" s="173" t="s">
        <v>140</v>
      </c>
      <c r="C87" s="171" t="s">
        <v>885</v>
      </c>
      <c r="D87" s="171" t="s">
        <v>307</v>
      </c>
      <c r="E87" s="174" t="str">
        <f>CONCATENATE(SUM('Разделы 2, 3, 4'!I17:I17),"&lt;=",10000000)</f>
        <v>0&lt;=10000000</v>
      </c>
      <c r="F87" s="170"/>
      <c r="G87" s="64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63">
      <c r="A88" s="172">
        <f>IF((SUM('Разделы 2, 3, 4'!I18:I18)&lt;=10000000),"","Неверно!")</f>
      </c>
      <c r="B88" s="173" t="s">
        <v>140</v>
      </c>
      <c r="C88" s="171" t="s">
        <v>886</v>
      </c>
      <c r="D88" s="171" t="s">
        <v>307</v>
      </c>
      <c r="E88" s="174" t="str">
        <f>CONCATENATE(SUM('Разделы 2, 3, 4'!I18:I18),"&lt;=",10000000)</f>
        <v>0&lt;=10000000</v>
      </c>
      <c r="F88" s="170"/>
      <c r="G88" s="64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63">
      <c r="A89" s="172">
        <f>IF((SUM('Разделы 2, 3, 4'!I19:I19)&lt;=10000000),"","Неверно!")</f>
      </c>
      <c r="B89" s="173" t="s">
        <v>140</v>
      </c>
      <c r="C89" s="171" t="s">
        <v>887</v>
      </c>
      <c r="D89" s="171" t="s">
        <v>307</v>
      </c>
      <c r="E89" s="174" t="str">
        <f>CONCATENATE(SUM('Разделы 2, 3, 4'!I19:I19),"&lt;=",10000000)</f>
        <v>0&lt;=10000000</v>
      </c>
      <c r="F89" s="170"/>
      <c r="G89" s="64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63">
      <c r="A90" s="172">
        <f>IF((SUM('Разделы 2, 3, 4'!I9:I9)&lt;=10000000),"","Неверно!")</f>
      </c>
      <c r="B90" s="173" t="s">
        <v>140</v>
      </c>
      <c r="C90" s="171" t="s">
        <v>888</v>
      </c>
      <c r="D90" s="171" t="s">
        <v>307</v>
      </c>
      <c r="E90" s="174" t="str">
        <f>CONCATENATE(SUM('Разделы 2, 3, 4'!I9:I9),"&lt;=",10000000)</f>
        <v>0&lt;=10000000</v>
      </c>
      <c r="F90" s="170"/>
      <c r="G90" s="64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63">
      <c r="A91" s="172">
        <f>IF((SUM('Разделы 2, 3, 4'!I10:I10)&lt;=10000000),"","Неверно!")</f>
      </c>
      <c r="B91" s="173" t="s">
        <v>140</v>
      </c>
      <c r="C91" s="171" t="s">
        <v>889</v>
      </c>
      <c r="D91" s="171" t="s">
        <v>307</v>
      </c>
      <c r="E91" s="174" t="str">
        <f>CONCATENATE(SUM('Разделы 2, 3, 4'!I10:I10),"&lt;=",10000000)</f>
        <v>0&lt;=10000000</v>
      </c>
      <c r="F91" s="170"/>
      <c r="G91" s="64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63">
      <c r="A92" s="172">
        <f>IF((SUM('Разделы 2, 3, 4'!I11:I11)&lt;=10000000),"","Неверно!")</f>
      </c>
      <c r="B92" s="173" t="s">
        <v>140</v>
      </c>
      <c r="C92" s="171" t="s">
        <v>890</v>
      </c>
      <c r="D92" s="171" t="s">
        <v>307</v>
      </c>
      <c r="E92" s="174" t="str">
        <f>CONCATENATE(SUM('Разделы 2, 3, 4'!I11:I11),"&lt;=",10000000)</f>
        <v>0&lt;=10000000</v>
      </c>
      <c r="F92" s="170"/>
      <c r="G92" s="64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63">
      <c r="A93" s="172">
        <f>IF((SUM('Разделы 2, 3, 4'!I12:I12)&lt;=10000000),"","Неверно!")</f>
      </c>
      <c r="B93" s="173" t="s">
        <v>140</v>
      </c>
      <c r="C93" s="171" t="s">
        <v>891</v>
      </c>
      <c r="D93" s="171" t="s">
        <v>307</v>
      </c>
      <c r="E93" s="174" t="str">
        <f>CONCATENATE(SUM('Разделы 2, 3, 4'!I12:I12),"&lt;=",10000000)</f>
        <v>0&lt;=10000000</v>
      </c>
      <c r="F93" s="170"/>
      <c r="G93" s="64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63">
      <c r="A94" s="172">
        <f>IF((SUM('Разделы 2, 3, 4'!I13:I13)&lt;=10000000),"","Неверно!")</f>
      </c>
      <c r="B94" s="173" t="s">
        <v>140</v>
      </c>
      <c r="C94" s="171" t="s">
        <v>892</v>
      </c>
      <c r="D94" s="171" t="s">
        <v>307</v>
      </c>
      <c r="E94" s="174" t="str">
        <f>CONCATENATE(SUM('Разделы 2, 3, 4'!I13:I13),"&lt;=",10000000)</f>
        <v>0&lt;=10000000</v>
      </c>
      <c r="F94" s="170"/>
      <c r="G94" s="64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63">
      <c r="A95" s="172">
        <f>IF((SUM('Разделы 2, 3, 4'!I14:I14)&lt;=10000000),"","Неверно!")</f>
      </c>
      <c r="B95" s="173" t="s">
        <v>140</v>
      </c>
      <c r="C95" s="171" t="s">
        <v>893</v>
      </c>
      <c r="D95" s="171" t="s">
        <v>307</v>
      </c>
      <c r="E95" s="174" t="str">
        <f>CONCATENATE(SUM('Разделы 2, 3, 4'!I14:I14),"&lt;=",10000000)</f>
        <v>0&lt;=10000000</v>
      </c>
      <c r="F95" s="170"/>
      <c r="G95" s="64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63">
      <c r="A96" s="172">
        <f>IF((SUM('Разделы 2, 3, 4'!I15:I15)&lt;=10000000),"","Неверно!")</f>
      </c>
      <c r="B96" s="173" t="s">
        <v>140</v>
      </c>
      <c r="C96" s="171" t="s">
        <v>894</v>
      </c>
      <c r="D96" s="171" t="s">
        <v>307</v>
      </c>
      <c r="E96" s="174" t="str">
        <f>CONCATENATE(SUM('Разделы 2, 3, 4'!I15:I15),"&lt;=",10000000)</f>
        <v>0&lt;=10000000</v>
      </c>
      <c r="F96" s="170"/>
      <c r="G96" s="64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63">
      <c r="A97" s="172">
        <f>IF((SUM('Разделы 2, 3, 4'!I16:I16)&lt;=10000000),"","Неверно!")</f>
      </c>
      <c r="B97" s="173" t="s">
        <v>140</v>
      </c>
      <c r="C97" s="171" t="s">
        <v>895</v>
      </c>
      <c r="D97" s="171" t="s">
        <v>307</v>
      </c>
      <c r="E97" s="174" t="str">
        <f>CONCATENATE(SUM('Разделы 2, 3, 4'!I16:I16),"&lt;=",10000000)</f>
        <v>0&lt;=10000000</v>
      </c>
      <c r="F97" s="170"/>
      <c r="G97" s="64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78.75">
      <c r="A98" s="172">
        <f>IF((SUM('Раздел 1'!D18:D18)=SUM('Раздел 1'!D25:D25)+SUM('Раздел 1'!D30:D31)),"","Неверно!")</f>
      </c>
      <c r="B98" s="173" t="s">
        <v>141</v>
      </c>
      <c r="C98" s="171" t="s">
        <v>896</v>
      </c>
      <c r="D98" s="171" t="s">
        <v>243</v>
      </c>
      <c r="E98" s="174" t="str">
        <f>CONCATENATE(SUM('Раздел 1'!D18:D18),"=",SUM('Раздел 1'!D25:D25),"+",SUM('Раздел 1'!D30:D31))</f>
        <v>0=0+0</v>
      </c>
      <c r="F98" s="170"/>
      <c r="G98" s="64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78.75">
      <c r="A99" s="172">
        <f>IF((SUM('Раздел 1'!M18:M18)=SUM('Раздел 1'!M25:M25)+SUM('Раздел 1'!M30:M31)),"","Неверно!")</f>
      </c>
      <c r="B99" s="173" t="s">
        <v>141</v>
      </c>
      <c r="C99" s="171" t="s">
        <v>897</v>
      </c>
      <c r="D99" s="171" t="s">
        <v>243</v>
      </c>
      <c r="E99" s="174" t="str">
        <f>CONCATENATE(SUM('Раздел 1'!M18:M18),"=",SUM('Раздел 1'!M25:M25),"+",SUM('Раздел 1'!M30:M31))</f>
        <v>0=0+0</v>
      </c>
      <c r="F99" s="170"/>
      <c r="G99" s="64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78.75">
      <c r="A100" s="172">
        <f>IF((SUM('Раздел 1'!N18:N18)=SUM('Раздел 1'!N25:N25)+SUM('Раздел 1'!N30:N31)),"","Неверно!")</f>
      </c>
      <c r="B100" s="173" t="s">
        <v>141</v>
      </c>
      <c r="C100" s="171" t="s">
        <v>898</v>
      </c>
      <c r="D100" s="171" t="s">
        <v>243</v>
      </c>
      <c r="E100" s="174" t="str">
        <f>CONCATENATE(SUM('Раздел 1'!N18:N18),"=",SUM('Раздел 1'!N25:N25),"+",SUM('Раздел 1'!N30:N31))</f>
        <v>0=0+0</v>
      </c>
      <c r="F100" s="170"/>
      <c r="G100" s="64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78.75">
      <c r="A101" s="172">
        <f>IF((SUM('Раздел 1'!O18:O18)=SUM('Раздел 1'!O25:O25)+SUM('Раздел 1'!O30:O31)),"","Неверно!")</f>
      </c>
      <c r="B101" s="173" t="s">
        <v>141</v>
      </c>
      <c r="C101" s="171" t="s">
        <v>899</v>
      </c>
      <c r="D101" s="171" t="s">
        <v>243</v>
      </c>
      <c r="E101" s="174" t="str">
        <f>CONCATENATE(SUM('Раздел 1'!O18:O18),"=",SUM('Раздел 1'!O25:O25),"+",SUM('Раздел 1'!O30:O31))</f>
        <v>0=0+0</v>
      </c>
      <c r="F101" s="170"/>
      <c r="G101" s="64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78.75">
      <c r="A102" s="172">
        <f>IF((SUM('Раздел 1'!P18:P18)=SUM('Раздел 1'!P25:P25)+SUM('Раздел 1'!P30:P31)),"","Неверно!")</f>
      </c>
      <c r="B102" s="173" t="s">
        <v>141</v>
      </c>
      <c r="C102" s="171" t="s">
        <v>900</v>
      </c>
      <c r="D102" s="171" t="s">
        <v>243</v>
      </c>
      <c r="E102" s="174" t="str">
        <f>CONCATENATE(SUM('Раздел 1'!P18:P18),"=",SUM('Раздел 1'!P25:P25),"+",SUM('Раздел 1'!P30:P31))</f>
        <v>0=0+0</v>
      </c>
      <c r="F102" s="170"/>
      <c r="G102" s="64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78.75">
      <c r="A103" s="172">
        <f>IF((SUM('Раздел 1'!Q18:Q18)=SUM('Раздел 1'!Q25:Q25)+SUM('Раздел 1'!Q30:Q31)),"","Неверно!")</f>
      </c>
      <c r="B103" s="173" t="s">
        <v>141</v>
      </c>
      <c r="C103" s="171" t="s">
        <v>901</v>
      </c>
      <c r="D103" s="171" t="s">
        <v>243</v>
      </c>
      <c r="E103" s="174" t="str">
        <f>CONCATENATE(SUM('Раздел 1'!Q18:Q18),"=",SUM('Раздел 1'!Q25:Q25),"+",SUM('Раздел 1'!Q30:Q31))</f>
        <v>0=0+0</v>
      </c>
      <c r="F103" s="170"/>
      <c r="G103" s="64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78.75">
      <c r="A104" s="172">
        <f>IF((SUM('Раздел 1'!R18:R18)=SUM('Раздел 1'!R25:R25)+SUM('Раздел 1'!R30:R31)),"","Неверно!")</f>
      </c>
      <c r="B104" s="173" t="s">
        <v>141</v>
      </c>
      <c r="C104" s="171" t="s">
        <v>902</v>
      </c>
      <c r="D104" s="171" t="s">
        <v>243</v>
      </c>
      <c r="E104" s="174" t="str">
        <f>CONCATENATE(SUM('Раздел 1'!R18:R18),"=",SUM('Раздел 1'!R25:R25),"+",SUM('Раздел 1'!R30:R31))</f>
        <v>0=0+0</v>
      </c>
      <c r="F104" s="170"/>
      <c r="G104" s="64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78.75">
      <c r="A105" s="172">
        <f>IF((SUM('Раздел 1'!E18:E18)=SUM('Раздел 1'!E25:E25)+SUM('Раздел 1'!E30:E31)),"","Неверно!")</f>
      </c>
      <c r="B105" s="173" t="s">
        <v>141</v>
      </c>
      <c r="C105" s="171" t="s">
        <v>903</v>
      </c>
      <c r="D105" s="171" t="s">
        <v>243</v>
      </c>
      <c r="E105" s="174" t="str">
        <f>CONCATENATE(SUM('Раздел 1'!E18:E18),"=",SUM('Раздел 1'!E25:E25),"+",SUM('Раздел 1'!E30:E31))</f>
        <v>0=0+0</v>
      </c>
      <c r="F105" s="170"/>
      <c r="G105" s="64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78.75">
      <c r="A106" s="172">
        <f>IF((SUM('Раздел 1'!F18:F18)=SUM('Раздел 1'!F25:F25)+SUM('Раздел 1'!F30:F31)),"","Неверно!")</f>
      </c>
      <c r="B106" s="173" t="s">
        <v>141</v>
      </c>
      <c r="C106" s="171" t="s">
        <v>904</v>
      </c>
      <c r="D106" s="171" t="s">
        <v>243</v>
      </c>
      <c r="E106" s="174" t="str">
        <f>CONCATENATE(SUM('Раздел 1'!F18:F18),"=",SUM('Раздел 1'!F25:F25),"+",SUM('Раздел 1'!F30:F31))</f>
        <v>0=0+0</v>
      </c>
      <c r="F106" s="170"/>
      <c r="G106" s="64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78.75">
      <c r="A107" s="172">
        <f>IF((SUM('Раздел 1'!G18:G18)=SUM('Раздел 1'!G25:G25)+SUM('Раздел 1'!G30:G31)),"","Неверно!")</f>
      </c>
      <c r="B107" s="173" t="s">
        <v>141</v>
      </c>
      <c r="C107" s="171" t="s">
        <v>905</v>
      </c>
      <c r="D107" s="171" t="s">
        <v>243</v>
      </c>
      <c r="E107" s="174" t="str">
        <f>CONCATENATE(SUM('Раздел 1'!G18:G18),"=",SUM('Раздел 1'!G25:G25),"+",SUM('Раздел 1'!G30:G31))</f>
        <v>0=0+0</v>
      </c>
      <c r="F107" s="170"/>
      <c r="G107" s="64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78.75">
      <c r="A108" s="172">
        <f>IF((SUM('Раздел 1'!H18:H18)=SUM('Раздел 1'!H25:H25)+SUM('Раздел 1'!H30:H31)),"","Неверно!")</f>
      </c>
      <c r="B108" s="173" t="s">
        <v>141</v>
      </c>
      <c r="C108" s="171" t="s">
        <v>906</v>
      </c>
      <c r="D108" s="171" t="s">
        <v>243</v>
      </c>
      <c r="E108" s="174" t="str">
        <f>CONCATENATE(SUM('Раздел 1'!H18:H18),"=",SUM('Раздел 1'!H25:H25),"+",SUM('Раздел 1'!H30:H31))</f>
        <v>0=0+0</v>
      </c>
      <c r="F108" s="170"/>
      <c r="G108" s="64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78.75">
      <c r="A109" s="172">
        <f>IF((SUM('Раздел 1'!I18:I18)=SUM('Раздел 1'!I25:I25)+SUM('Раздел 1'!I30:I31)),"","Неверно!")</f>
      </c>
      <c r="B109" s="173" t="s">
        <v>141</v>
      </c>
      <c r="C109" s="171" t="s">
        <v>907</v>
      </c>
      <c r="D109" s="171" t="s">
        <v>243</v>
      </c>
      <c r="E109" s="174" t="str">
        <f>CONCATENATE(SUM('Раздел 1'!I18:I18),"=",SUM('Раздел 1'!I25:I25),"+",SUM('Раздел 1'!I30:I31))</f>
        <v>0=0+0</v>
      </c>
      <c r="F109" s="170"/>
      <c r="G109" s="64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78.75">
      <c r="A110" s="172">
        <f>IF((SUM('Раздел 1'!J18:J18)=SUM('Раздел 1'!J25:J25)+SUM('Раздел 1'!J30:J31)),"","Неверно!")</f>
      </c>
      <c r="B110" s="173" t="s">
        <v>141</v>
      </c>
      <c r="C110" s="171" t="s">
        <v>908</v>
      </c>
      <c r="D110" s="171" t="s">
        <v>243</v>
      </c>
      <c r="E110" s="174" t="str">
        <f>CONCATENATE(SUM('Раздел 1'!J18:J18),"=",SUM('Раздел 1'!J25:J25),"+",SUM('Раздел 1'!J30:J31))</f>
        <v>0=0+0</v>
      </c>
      <c r="F110" s="170"/>
      <c r="G110" s="64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78.75">
      <c r="A111" s="172">
        <f>IF((SUM('Раздел 1'!K18:K18)=SUM('Раздел 1'!K25:K25)+SUM('Раздел 1'!K30:K31)),"","Неверно!")</f>
      </c>
      <c r="B111" s="173" t="s">
        <v>141</v>
      </c>
      <c r="C111" s="171" t="s">
        <v>909</v>
      </c>
      <c r="D111" s="171" t="s">
        <v>243</v>
      </c>
      <c r="E111" s="174" t="str">
        <f>CONCATENATE(SUM('Раздел 1'!K18:K18),"=",SUM('Раздел 1'!K25:K25),"+",SUM('Раздел 1'!K30:K31))</f>
        <v>0=0+0</v>
      </c>
      <c r="F111" s="170"/>
      <c r="G111" s="64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78.75">
      <c r="A112" s="172">
        <f>IF((SUM('Раздел 1'!L18:L18)=SUM('Раздел 1'!L25:L25)+SUM('Раздел 1'!L30:L31)),"","Неверно!")</f>
      </c>
      <c r="B112" s="173" t="s">
        <v>141</v>
      </c>
      <c r="C112" s="171" t="s">
        <v>910</v>
      </c>
      <c r="D112" s="171" t="s">
        <v>243</v>
      </c>
      <c r="E112" s="174" t="str">
        <f>CONCATENATE(SUM('Раздел 1'!L18:L18),"=",SUM('Раздел 1'!L25:L25),"+",SUM('Раздел 1'!L30:L31))</f>
        <v>0=0+0</v>
      </c>
      <c r="F112" s="170"/>
      <c r="G112" s="64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47.25">
      <c r="A113" s="172">
        <f>IF((SUM('Раздел 1'!D9:D9)&lt;=10000000),"","Неверно!")</f>
      </c>
      <c r="B113" s="173" t="s">
        <v>142</v>
      </c>
      <c r="C113" s="171" t="s">
        <v>911</v>
      </c>
      <c r="D113" s="171" t="s">
        <v>244</v>
      </c>
      <c r="E113" s="174" t="str">
        <f>CONCATENATE(SUM('Раздел 1'!D9:D9),"&lt;=",10000000)</f>
        <v>0&lt;=10000000</v>
      </c>
      <c r="F113" s="170"/>
      <c r="G113" s="64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47.25">
      <c r="A114" s="172">
        <f>IF((SUM('Раздел 1'!M9:M9)&lt;=10000000),"","Неверно!")</f>
      </c>
      <c r="B114" s="173" t="s">
        <v>142</v>
      </c>
      <c r="C114" s="171" t="s">
        <v>912</v>
      </c>
      <c r="D114" s="171" t="s">
        <v>244</v>
      </c>
      <c r="E114" s="174" t="str">
        <f>CONCATENATE(SUM('Раздел 1'!M9:M9),"&lt;=",10000000)</f>
        <v>0&lt;=10000000</v>
      </c>
      <c r="F114" s="170"/>
      <c r="G114" s="64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47.25">
      <c r="A115" s="172">
        <f>IF((SUM('Раздел 1'!N9:N9)&lt;=10000000),"","Неверно!")</f>
      </c>
      <c r="B115" s="173" t="s">
        <v>142</v>
      </c>
      <c r="C115" s="171" t="s">
        <v>913</v>
      </c>
      <c r="D115" s="171" t="s">
        <v>244</v>
      </c>
      <c r="E115" s="174" t="str">
        <f>CONCATENATE(SUM('Раздел 1'!N9:N9),"&lt;=",10000000)</f>
        <v>0&lt;=10000000</v>
      </c>
      <c r="F115" s="170"/>
      <c r="G115" s="64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47.25">
      <c r="A116" s="172">
        <f>IF((SUM('Раздел 1'!O9:O9)&lt;=10000000),"","Неверно!")</f>
      </c>
      <c r="B116" s="173" t="s">
        <v>142</v>
      </c>
      <c r="C116" s="171" t="s">
        <v>914</v>
      </c>
      <c r="D116" s="171" t="s">
        <v>244</v>
      </c>
      <c r="E116" s="174" t="str">
        <f>CONCATENATE(SUM('Раздел 1'!O9:O9),"&lt;=",10000000)</f>
        <v>0&lt;=10000000</v>
      </c>
      <c r="F116" s="170"/>
      <c r="G116" s="64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47.25">
      <c r="A117" s="172">
        <f>IF((SUM('Раздел 1'!P9:P9)&lt;=10000000),"","Неверно!")</f>
      </c>
      <c r="B117" s="173" t="s">
        <v>142</v>
      </c>
      <c r="C117" s="171" t="s">
        <v>915</v>
      </c>
      <c r="D117" s="171" t="s">
        <v>244</v>
      </c>
      <c r="E117" s="174" t="str">
        <f>CONCATENATE(SUM('Раздел 1'!P9:P9),"&lt;=",10000000)</f>
        <v>0&lt;=10000000</v>
      </c>
      <c r="F117" s="170"/>
      <c r="G117" s="64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47.25">
      <c r="A118" s="172">
        <f>IF((SUM('Раздел 1'!Q9:Q9)&lt;=10000000),"","Неверно!")</f>
      </c>
      <c r="B118" s="173" t="s">
        <v>142</v>
      </c>
      <c r="C118" s="171" t="s">
        <v>916</v>
      </c>
      <c r="D118" s="171" t="s">
        <v>244</v>
      </c>
      <c r="E118" s="174" t="str">
        <f>CONCATENATE(SUM('Раздел 1'!Q9:Q9),"&lt;=",10000000)</f>
        <v>0&lt;=10000000</v>
      </c>
      <c r="F118" s="170"/>
      <c r="G118" s="64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47.25">
      <c r="A119" s="172">
        <f>IF((SUM('Раздел 1'!R9:R9)&lt;=10000000),"","Неверно!")</f>
      </c>
      <c r="B119" s="173" t="s">
        <v>142</v>
      </c>
      <c r="C119" s="171" t="s">
        <v>917</v>
      </c>
      <c r="D119" s="171" t="s">
        <v>244</v>
      </c>
      <c r="E119" s="174" t="str">
        <f>CONCATENATE(SUM('Раздел 1'!R9:R9),"&lt;=",10000000)</f>
        <v>0&lt;=10000000</v>
      </c>
      <c r="F119" s="170"/>
      <c r="G119" s="64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47.25">
      <c r="A120" s="172">
        <f>IF((SUM('Раздел 1'!E9:E9)&lt;=10000000),"","Неверно!")</f>
      </c>
      <c r="B120" s="173" t="s">
        <v>142</v>
      </c>
      <c r="C120" s="171" t="s">
        <v>918</v>
      </c>
      <c r="D120" s="171" t="s">
        <v>244</v>
      </c>
      <c r="E120" s="174" t="str">
        <f>CONCATENATE(SUM('Раздел 1'!E9:E9),"&lt;=",10000000)</f>
        <v>0&lt;=10000000</v>
      </c>
      <c r="F120" s="170"/>
      <c r="G120" s="64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47.25">
      <c r="A121" s="172">
        <f>IF((SUM('Раздел 1'!F9:F9)&lt;=10000000),"","Неверно!")</f>
      </c>
      <c r="B121" s="173" t="s">
        <v>142</v>
      </c>
      <c r="C121" s="171" t="s">
        <v>0</v>
      </c>
      <c r="D121" s="171" t="s">
        <v>244</v>
      </c>
      <c r="E121" s="174" t="str">
        <f>CONCATENATE(SUM('Раздел 1'!F9:F9),"&lt;=",10000000)</f>
        <v>0&lt;=10000000</v>
      </c>
      <c r="F121" s="170"/>
      <c r="G121" s="64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47.25">
      <c r="A122" s="172">
        <f>IF((SUM('Раздел 1'!G9:G9)&lt;=10000000),"","Неверно!")</f>
      </c>
      <c r="B122" s="173" t="s">
        <v>142</v>
      </c>
      <c r="C122" s="171" t="s">
        <v>1</v>
      </c>
      <c r="D122" s="171" t="s">
        <v>244</v>
      </c>
      <c r="E122" s="174" t="str">
        <f>CONCATENATE(SUM('Раздел 1'!G9:G9),"&lt;=",10000000)</f>
        <v>0&lt;=10000000</v>
      </c>
      <c r="F122" s="170"/>
      <c r="G122" s="64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47.25">
      <c r="A123" s="172">
        <f>IF((SUM('Раздел 1'!H9:H9)&lt;=10000000),"","Неверно!")</f>
      </c>
      <c r="B123" s="173" t="s">
        <v>142</v>
      </c>
      <c r="C123" s="171" t="s">
        <v>2</v>
      </c>
      <c r="D123" s="171" t="s">
        <v>244</v>
      </c>
      <c r="E123" s="174" t="str">
        <f>CONCATENATE(SUM('Раздел 1'!H9:H9),"&lt;=",10000000)</f>
        <v>0&lt;=10000000</v>
      </c>
      <c r="F123" s="170"/>
      <c r="G123" s="64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47.25">
      <c r="A124" s="172">
        <f>IF((SUM('Раздел 1'!I9:I9)&lt;=10000000),"","Неверно!")</f>
      </c>
      <c r="B124" s="173" t="s">
        <v>142</v>
      </c>
      <c r="C124" s="171" t="s">
        <v>3</v>
      </c>
      <c r="D124" s="171" t="s">
        <v>244</v>
      </c>
      <c r="E124" s="174" t="str">
        <f>CONCATENATE(SUM('Раздел 1'!I9:I9),"&lt;=",10000000)</f>
        <v>0&lt;=10000000</v>
      </c>
      <c r="F124" s="170"/>
      <c r="G124" s="64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47.25">
      <c r="A125" s="172">
        <f>IF((SUM('Раздел 1'!J9:J9)&lt;=10000000),"","Неверно!")</f>
      </c>
      <c r="B125" s="173" t="s">
        <v>142</v>
      </c>
      <c r="C125" s="171" t="s">
        <v>4</v>
      </c>
      <c r="D125" s="171" t="s">
        <v>244</v>
      </c>
      <c r="E125" s="174" t="str">
        <f>CONCATENATE(SUM('Раздел 1'!J9:J9),"&lt;=",10000000)</f>
        <v>0&lt;=10000000</v>
      </c>
      <c r="F125" s="170"/>
      <c r="G125" s="64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47.25">
      <c r="A126" s="172">
        <f>IF((SUM('Раздел 1'!K9:K9)&lt;=10000000),"","Неверно!")</f>
      </c>
      <c r="B126" s="173" t="s">
        <v>142</v>
      </c>
      <c r="C126" s="171" t="s">
        <v>5</v>
      </c>
      <c r="D126" s="171" t="s">
        <v>244</v>
      </c>
      <c r="E126" s="174" t="str">
        <f>CONCATENATE(SUM('Раздел 1'!K9:K9),"&lt;=",10000000)</f>
        <v>0&lt;=10000000</v>
      </c>
      <c r="F126" s="170"/>
      <c r="G126" s="64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47.25">
      <c r="A127" s="172">
        <f>IF((SUM('Раздел 1'!L9:L9)&lt;=10000000),"","Неверно!")</f>
      </c>
      <c r="B127" s="173" t="s">
        <v>142</v>
      </c>
      <c r="C127" s="171" t="s">
        <v>6</v>
      </c>
      <c r="D127" s="171" t="s">
        <v>244</v>
      </c>
      <c r="E127" s="174" t="str">
        <f>CONCATENATE(SUM('Раздел 1'!L9:L9),"&lt;=",10000000)</f>
        <v>0&lt;=10000000</v>
      </c>
      <c r="F127" s="170"/>
      <c r="G127" s="64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47.25">
      <c r="A128" s="172">
        <f>IF((SUM('Разделы 2, 3, 4'!D32:D32)&lt;=1000000),"","Неверно!")</f>
      </c>
      <c r="B128" s="173" t="s">
        <v>143</v>
      </c>
      <c r="C128" s="171" t="s">
        <v>7</v>
      </c>
      <c r="D128" s="171" t="s">
        <v>8</v>
      </c>
      <c r="E128" s="174" t="str">
        <f>CONCATENATE(SUM('Разделы 2, 3, 4'!D32:D32),"&lt;=",1000000)</f>
        <v>0&lt;=1000000</v>
      </c>
      <c r="F128" s="170"/>
      <c r="G128" s="64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47.25">
      <c r="A129" s="172">
        <f>IF((SUM('Разделы 2, 3, 4'!D33:D33)&lt;=1000000),"","Неверно!")</f>
      </c>
      <c r="B129" s="173" t="s">
        <v>143</v>
      </c>
      <c r="C129" s="171" t="s">
        <v>9</v>
      </c>
      <c r="D129" s="171" t="s">
        <v>8</v>
      </c>
      <c r="E129" s="174" t="str">
        <f>CONCATENATE(SUM('Разделы 2, 3, 4'!D33:D33),"&lt;=",1000000)</f>
        <v>0&lt;=1000000</v>
      </c>
      <c r="F129" s="170"/>
      <c r="G129" s="64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47.25">
      <c r="A130" s="172">
        <f>IF((SUM('Разделы 2, 3, 4'!D26:D26)&lt;=10000000),"","Неверно!")</f>
      </c>
      <c r="B130" s="173" t="s">
        <v>144</v>
      </c>
      <c r="C130" s="171" t="s">
        <v>10</v>
      </c>
      <c r="D130" s="171" t="s">
        <v>245</v>
      </c>
      <c r="E130" s="174" t="str">
        <f>CONCATENATE(SUM('Разделы 2, 3, 4'!D26:D26),"&lt;=",10000000)</f>
        <v>0&lt;=10000000</v>
      </c>
      <c r="F130" s="170"/>
      <c r="G130" s="64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47.25">
      <c r="A131" s="172">
        <f>IF((SUM('Разделы 2, 3, 4'!D27:D27)&lt;=10000000),"","Неверно!")</f>
      </c>
      <c r="B131" s="173" t="s">
        <v>144</v>
      </c>
      <c r="C131" s="171" t="s">
        <v>11</v>
      </c>
      <c r="D131" s="171" t="s">
        <v>245</v>
      </c>
      <c r="E131" s="174" t="str">
        <f>CONCATENATE(SUM('Разделы 2, 3, 4'!D27:D27),"&lt;=",10000000)</f>
        <v>0&lt;=10000000</v>
      </c>
      <c r="F131" s="170"/>
      <c r="G131" s="64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47.25">
      <c r="A132" s="172">
        <f>IF((SUM('Раздел 1'!D17:D17)=0),"","Неверно!")</f>
      </c>
      <c r="B132" s="173" t="s">
        <v>145</v>
      </c>
      <c r="C132" s="171" t="s">
        <v>12</v>
      </c>
      <c r="D132" s="171" t="s">
        <v>13</v>
      </c>
      <c r="E132" s="174" t="str">
        <f>CONCATENATE(SUM('Раздел 1'!D17:D17),"=",0)</f>
        <v>0=0</v>
      </c>
      <c r="F132" s="170"/>
      <c r="G132" s="64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47.25">
      <c r="A133" s="172">
        <f>IF((SUM('Разделы 2, 3, 4'!F26:F26)&lt;=10000000),"","Неверно!")</f>
      </c>
      <c r="B133" s="173" t="s">
        <v>146</v>
      </c>
      <c r="C133" s="171" t="s">
        <v>14</v>
      </c>
      <c r="D133" s="171" t="s">
        <v>245</v>
      </c>
      <c r="E133" s="174" t="str">
        <f>CONCATENATE(SUM('Разделы 2, 3, 4'!F26:F26),"&lt;=",10000000)</f>
        <v>0&lt;=10000000</v>
      </c>
      <c r="F133" s="170"/>
      <c r="G133" s="64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47.25">
      <c r="A134" s="172">
        <f>IF((SUM('Разделы 2, 3, 4'!F27:F27)&lt;=10000000),"","Неверно!")</f>
      </c>
      <c r="B134" s="173" t="s">
        <v>146</v>
      </c>
      <c r="C134" s="171" t="s">
        <v>15</v>
      </c>
      <c r="D134" s="171" t="s">
        <v>245</v>
      </c>
      <c r="E134" s="174" t="str">
        <f>CONCATENATE(SUM('Разделы 2, 3, 4'!F27:F27),"&lt;=",10000000)</f>
        <v>0&lt;=10000000</v>
      </c>
      <c r="F134" s="170"/>
      <c r="G134" s="64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47.25">
      <c r="A135" s="172">
        <f>IF((SUM('Раздел 1'!J9:J9)=0),"","Неверно!")</f>
      </c>
      <c r="B135" s="173" t="s">
        <v>147</v>
      </c>
      <c r="C135" s="171" t="s">
        <v>16</v>
      </c>
      <c r="D135" s="171" t="s">
        <v>17</v>
      </c>
      <c r="E135" s="174" t="str">
        <f>CONCATENATE(SUM('Раздел 1'!J9:J9),"=",0)</f>
        <v>0=0</v>
      </c>
      <c r="F135" s="170"/>
      <c r="G135" s="64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30" customHeight="1">
      <c r="A136" s="172">
        <f>IF((SUM('Раздел 1'!J18:J18)=0),"","Неверно!")</f>
      </c>
      <c r="B136" s="173" t="s">
        <v>147</v>
      </c>
      <c r="C136" s="171" t="s">
        <v>18</v>
      </c>
      <c r="D136" s="171" t="s">
        <v>17</v>
      </c>
      <c r="E136" s="174" t="str">
        <f>CONCATENATE(SUM('Раздел 1'!J18:J18),"=",0)</f>
        <v>0=0</v>
      </c>
      <c r="F136" s="170"/>
      <c r="G136" s="64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47.25">
      <c r="A137" s="172">
        <f>IF((SUM('Раздел 1'!J19:J19)=0),"","Неверно!")</f>
      </c>
      <c r="B137" s="173" t="s">
        <v>147</v>
      </c>
      <c r="C137" s="171" t="s">
        <v>19</v>
      </c>
      <c r="D137" s="171" t="s">
        <v>17</v>
      </c>
      <c r="E137" s="174" t="str">
        <f>CONCATENATE(SUM('Раздел 1'!J19:J19),"=",0)</f>
        <v>0=0</v>
      </c>
      <c r="F137" s="170"/>
      <c r="G137" s="64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47.25">
      <c r="A138" s="172">
        <f>IF((SUM('Раздел 1'!J20:J20)=0),"","Неверно!")</f>
      </c>
      <c r="B138" s="173" t="s">
        <v>147</v>
      </c>
      <c r="C138" s="171" t="s">
        <v>20</v>
      </c>
      <c r="D138" s="171" t="s">
        <v>17</v>
      </c>
      <c r="E138" s="174" t="str">
        <f>CONCATENATE(SUM('Раздел 1'!J20:J20),"=",0)</f>
        <v>0=0</v>
      </c>
      <c r="F138" s="170"/>
      <c r="G138" s="64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47.25">
      <c r="A139" s="172">
        <f>IF((SUM('Раздел 1'!J21:J21)=0),"","Неверно!")</f>
      </c>
      <c r="B139" s="173" t="s">
        <v>147</v>
      </c>
      <c r="C139" s="171" t="s">
        <v>21</v>
      </c>
      <c r="D139" s="171" t="s">
        <v>17</v>
      </c>
      <c r="E139" s="174" t="str">
        <f>CONCATENATE(SUM('Раздел 1'!J21:J21),"=",0)</f>
        <v>0=0</v>
      </c>
      <c r="F139" s="170"/>
      <c r="G139" s="64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47.25">
      <c r="A140" s="172">
        <f>IF((SUM('Раздел 1'!J22:J22)=0),"","Неверно!")</f>
      </c>
      <c r="B140" s="173" t="s">
        <v>147</v>
      </c>
      <c r="C140" s="171" t="s">
        <v>22</v>
      </c>
      <c r="D140" s="171" t="s">
        <v>17</v>
      </c>
      <c r="E140" s="174" t="str">
        <f>CONCATENATE(SUM('Раздел 1'!J22:J22),"=",0)</f>
        <v>0=0</v>
      </c>
      <c r="F140" s="170"/>
      <c r="G140" s="64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47.25">
      <c r="A141" s="172">
        <f>IF((SUM('Раздел 1'!J23:J23)=0),"","Неверно!")</f>
      </c>
      <c r="B141" s="173" t="s">
        <v>147</v>
      </c>
      <c r="C141" s="171" t="s">
        <v>23</v>
      </c>
      <c r="D141" s="171" t="s">
        <v>17</v>
      </c>
      <c r="E141" s="174" t="str">
        <f>CONCATENATE(SUM('Раздел 1'!J23:J23),"=",0)</f>
        <v>0=0</v>
      </c>
      <c r="F141" s="170"/>
      <c r="G141" s="64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47.25">
      <c r="A142" s="172">
        <f>IF((SUM('Раздел 1'!J24:J24)=0),"","Неверно!")</f>
      </c>
      <c r="B142" s="173" t="s">
        <v>147</v>
      </c>
      <c r="C142" s="171" t="s">
        <v>24</v>
      </c>
      <c r="D142" s="171" t="s">
        <v>17</v>
      </c>
      <c r="E142" s="174" t="str">
        <f>CONCATENATE(SUM('Раздел 1'!J24:J24),"=",0)</f>
        <v>0=0</v>
      </c>
      <c r="F142" s="170"/>
      <c r="G142" s="64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47.25">
      <c r="A143" s="172">
        <f>IF((SUM('Раздел 1'!J25:J25)=0),"","Неверно!")</f>
      </c>
      <c r="B143" s="173" t="s">
        <v>147</v>
      </c>
      <c r="C143" s="171" t="s">
        <v>25</v>
      </c>
      <c r="D143" s="171" t="s">
        <v>17</v>
      </c>
      <c r="E143" s="174" t="str">
        <f>CONCATENATE(SUM('Раздел 1'!J25:J25),"=",0)</f>
        <v>0=0</v>
      </c>
      <c r="F143" s="170"/>
      <c r="G143" s="64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47.25">
      <c r="A144" s="172">
        <f>IF((SUM('Раздел 1'!J26:J26)=0),"","Неверно!")</f>
      </c>
      <c r="B144" s="173" t="s">
        <v>147</v>
      </c>
      <c r="C144" s="171" t="s">
        <v>26</v>
      </c>
      <c r="D144" s="171" t="s">
        <v>17</v>
      </c>
      <c r="E144" s="174" t="str">
        <f>CONCATENATE(SUM('Раздел 1'!J26:J26),"=",0)</f>
        <v>0=0</v>
      </c>
      <c r="F144" s="170"/>
      <c r="G144" s="64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47.25">
      <c r="A145" s="172">
        <f>IF((SUM('Раздел 1'!J27:J27)=0),"","Неверно!")</f>
      </c>
      <c r="B145" s="173" t="s">
        <v>147</v>
      </c>
      <c r="C145" s="171" t="s">
        <v>27</v>
      </c>
      <c r="D145" s="171" t="s">
        <v>17</v>
      </c>
      <c r="E145" s="174" t="str">
        <f>CONCATENATE(SUM('Раздел 1'!J27:J27),"=",0)</f>
        <v>0=0</v>
      </c>
      <c r="F145" s="170"/>
      <c r="G145" s="64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47.25">
      <c r="A146" s="172">
        <f>IF((SUM('Раздел 1'!J10:J10)=0),"","Неверно!")</f>
      </c>
      <c r="B146" s="173" t="s">
        <v>147</v>
      </c>
      <c r="C146" s="171" t="s">
        <v>28</v>
      </c>
      <c r="D146" s="171" t="s">
        <v>17</v>
      </c>
      <c r="E146" s="174" t="str">
        <f>CONCATENATE(SUM('Раздел 1'!J10:J10),"=",0)</f>
        <v>0=0</v>
      </c>
      <c r="F146" s="170"/>
      <c r="G146" s="64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47.25">
      <c r="A147" s="172">
        <f>IF((SUM('Раздел 1'!J28:J28)=0),"","Неверно!")</f>
      </c>
      <c r="B147" s="173" t="s">
        <v>147</v>
      </c>
      <c r="C147" s="171" t="s">
        <v>29</v>
      </c>
      <c r="D147" s="171" t="s">
        <v>17</v>
      </c>
      <c r="E147" s="174" t="str">
        <f>CONCATENATE(SUM('Раздел 1'!J28:J28),"=",0)</f>
        <v>0=0</v>
      </c>
      <c r="F147" s="170"/>
      <c r="G147" s="64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47.25">
      <c r="A148" s="172">
        <f>IF((SUM('Раздел 1'!J29:J29)=0),"","Неверно!")</f>
      </c>
      <c r="B148" s="173" t="s">
        <v>147</v>
      </c>
      <c r="C148" s="171" t="s">
        <v>30</v>
      </c>
      <c r="D148" s="171" t="s">
        <v>17</v>
      </c>
      <c r="E148" s="174" t="str">
        <f>CONCATENATE(SUM('Раздел 1'!J29:J29),"=",0)</f>
        <v>0=0</v>
      </c>
      <c r="F148" s="170"/>
      <c r="G148" s="64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47.25">
      <c r="A149" s="172">
        <f>IF((SUM('Раздел 1'!J30:J30)=0),"","Неверно!")</f>
      </c>
      <c r="B149" s="173" t="s">
        <v>147</v>
      </c>
      <c r="C149" s="171" t="s">
        <v>31</v>
      </c>
      <c r="D149" s="171" t="s">
        <v>17</v>
      </c>
      <c r="E149" s="174" t="str">
        <f>CONCATENATE(SUM('Раздел 1'!J30:J30),"=",0)</f>
        <v>0=0</v>
      </c>
      <c r="F149" s="170"/>
      <c r="G149" s="64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47.25">
      <c r="A150" s="172">
        <f>IF((SUM('Раздел 1'!J31:J31)=0),"","Неверно!")</f>
      </c>
      <c r="B150" s="173" t="s">
        <v>147</v>
      </c>
      <c r="C150" s="171" t="s">
        <v>32</v>
      </c>
      <c r="D150" s="171" t="s">
        <v>17</v>
      </c>
      <c r="E150" s="174" t="str">
        <f>CONCATENATE(SUM('Раздел 1'!J31:J31),"=",0)</f>
        <v>0=0</v>
      </c>
      <c r="F150" s="170"/>
      <c r="G150" s="64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47.25">
      <c r="A151" s="172">
        <f>IF((SUM('Раздел 1'!J11:J11)=0),"","Неверно!")</f>
      </c>
      <c r="B151" s="173" t="s">
        <v>147</v>
      </c>
      <c r="C151" s="171" t="s">
        <v>33</v>
      </c>
      <c r="D151" s="171" t="s">
        <v>17</v>
      </c>
      <c r="E151" s="174" t="str">
        <f>CONCATENATE(SUM('Раздел 1'!J11:J11),"=",0)</f>
        <v>0=0</v>
      </c>
      <c r="F151" s="170"/>
      <c r="G151" s="64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47.25">
      <c r="A152" s="172">
        <f>IF((SUM('Раздел 1'!J12:J12)=0),"","Неверно!")</f>
      </c>
      <c r="B152" s="173" t="s">
        <v>147</v>
      </c>
      <c r="C152" s="171" t="s">
        <v>34</v>
      </c>
      <c r="D152" s="171" t="s">
        <v>17</v>
      </c>
      <c r="E152" s="174" t="str">
        <f>CONCATENATE(SUM('Раздел 1'!J12:J12),"=",0)</f>
        <v>0=0</v>
      </c>
      <c r="F152" s="170"/>
      <c r="G152" s="64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47.25">
      <c r="A153" s="172">
        <f>IF((SUM('Раздел 1'!J13:J13)=0),"","Неверно!")</f>
      </c>
      <c r="B153" s="173" t="s">
        <v>147</v>
      </c>
      <c r="C153" s="171" t="s">
        <v>35</v>
      </c>
      <c r="D153" s="171" t="s">
        <v>17</v>
      </c>
      <c r="E153" s="174" t="str">
        <f>CONCATENATE(SUM('Раздел 1'!J13:J13),"=",0)</f>
        <v>0=0</v>
      </c>
      <c r="F153" s="170"/>
      <c r="G153" s="64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47.25">
      <c r="A154" s="172">
        <f>IF((SUM('Раздел 1'!J14:J14)=0),"","Неверно!")</f>
      </c>
      <c r="B154" s="173" t="s">
        <v>147</v>
      </c>
      <c r="C154" s="171" t="s">
        <v>36</v>
      </c>
      <c r="D154" s="171" t="s">
        <v>17</v>
      </c>
      <c r="E154" s="174" t="str">
        <f>CONCATENATE(SUM('Раздел 1'!J14:J14),"=",0)</f>
        <v>0=0</v>
      </c>
      <c r="F154" s="170"/>
      <c r="G154" s="64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47.25">
      <c r="A155" s="172">
        <f>IF((SUM('Раздел 1'!J15:J15)=0),"","Неверно!")</f>
      </c>
      <c r="B155" s="173" t="s">
        <v>147</v>
      </c>
      <c r="C155" s="171" t="s">
        <v>37</v>
      </c>
      <c r="D155" s="171" t="s">
        <v>17</v>
      </c>
      <c r="E155" s="174" t="str">
        <f>CONCATENATE(SUM('Раздел 1'!J15:J15),"=",0)</f>
        <v>0=0</v>
      </c>
      <c r="F155" s="170"/>
      <c r="G155" s="64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47.25">
      <c r="A156" s="172">
        <f>IF((SUM('Раздел 1'!J16:J16)=0),"","Неверно!")</f>
      </c>
      <c r="B156" s="173" t="s">
        <v>147</v>
      </c>
      <c r="C156" s="171" t="s">
        <v>38</v>
      </c>
      <c r="D156" s="171" t="s">
        <v>17</v>
      </c>
      <c r="E156" s="174" t="str">
        <f>CONCATENATE(SUM('Раздел 1'!J16:J16),"=",0)</f>
        <v>0=0</v>
      </c>
      <c r="F156" s="170"/>
      <c r="G156" s="64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47.25">
      <c r="A157" s="172">
        <f>IF((SUM('Раздел 1'!J17:J17)=0),"","Неверно!")</f>
      </c>
      <c r="B157" s="173" t="s">
        <v>147</v>
      </c>
      <c r="C157" s="171" t="s">
        <v>39</v>
      </c>
      <c r="D157" s="171" t="s">
        <v>17</v>
      </c>
      <c r="E157" s="174" t="str">
        <f>CONCATENATE(SUM('Раздел 1'!J17:J17),"=",0)</f>
        <v>0=0</v>
      </c>
      <c r="F157" s="170"/>
      <c r="G157" s="64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94.5">
      <c r="A158" s="172">
        <f>IF((SUM('Разделы 2, 3, 4'!C32:C32)=0),"","Неверно!")</f>
      </c>
      <c r="B158" s="173" t="s">
        <v>148</v>
      </c>
      <c r="C158" s="171" t="s">
        <v>40</v>
      </c>
      <c r="D158" s="171" t="s">
        <v>41</v>
      </c>
      <c r="E158" s="174" t="str">
        <f>CONCATENATE(SUM('Разделы 2, 3, 4'!C32:C32),"=",0)</f>
        <v>0=0</v>
      </c>
      <c r="F158" s="170"/>
      <c r="G158" s="64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94.5">
      <c r="A159" s="172">
        <f>IF((SUM('Разделы 2, 3, 4'!C33:C33)=0),"","Неверно!")</f>
      </c>
      <c r="B159" s="173" t="s">
        <v>148</v>
      </c>
      <c r="C159" s="171" t="s">
        <v>42</v>
      </c>
      <c r="D159" s="171" t="s">
        <v>41</v>
      </c>
      <c r="E159" s="174" t="str">
        <f>CONCATENATE(SUM('Разделы 2, 3, 4'!C33:C33),"=",0)</f>
        <v>0=0</v>
      </c>
      <c r="F159" s="170"/>
      <c r="G159" s="64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94.5">
      <c r="A160" s="172">
        <f>IF((SUM('Разделы 2, 3, 4'!D32:D32)=0),"","Неверно!")</f>
      </c>
      <c r="B160" s="173" t="s">
        <v>148</v>
      </c>
      <c r="C160" s="171" t="s">
        <v>43</v>
      </c>
      <c r="D160" s="171" t="s">
        <v>41</v>
      </c>
      <c r="E160" s="174" t="str">
        <f>CONCATENATE(SUM('Разделы 2, 3, 4'!D32:D32),"=",0)</f>
        <v>0=0</v>
      </c>
      <c r="F160" s="170"/>
      <c r="G160" s="64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94.5">
      <c r="A161" s="172">
        <f>IF((SUM('Разделы 2, 3, 4'!D33:D33)=0),"","Неверно!")</f>
      </c>
      <c r="B161" s="173" t="s">
        <v>148</v>
      </c>
      <c r="C161" s="171" t="s">
        <v>44</v>
      </c>
      <c r="D161" s="171" t="s">
        <v>41</v>
      </c>
      <c r="E161" s="174" t="str">
        <f>CONCATENATE(SUM('Разделы 2, 3, 4'!D33:D33),"=",0)</f>
        <v>0=0</v>
      </c>
      <c r="F161" s="170"/>
      <c r="G161" s="64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  <row r="162" spans="1:7" ht="94.5">
      <c r="A162" s="172">
        <f>IF((SUM('Разделы 2, 3, 4'!E32:E32)=0),"","Неверно!")</f>
      </c>
      <c r="B162" s="173" t="s">
        <v>148</v>
      </c>
      <c r="C162" s="171" t="s">
        <v>149</v>
      </c>
      <c r="D162" s="171" t="s">
        <v>41</v>
      </c>
      <c r="E162" s="174" t="str">
        <f>CONCATENATE(SUM('Разделы 2, 3, 4'!E32:E32),"=",0)</f>
        <v>0=0</v>
      </c>
      <c r="F162" s="170"/>
      <c r="G162" s="64" t="str">
        <f>IF(('ФЛК (информационный)'!A162="Неверно!")*('ФЛК (информационный)'!F162=""),"Внести подтверждение к нарушенному информационному ФЛК"," ")</f>
        <v> </v>
      </c>
    </row>
    <row r="163" spans="1:7" ht="94.5">
      <c r="A163" s="172">
        <f>IF((SUM('Разделы 2, 3, 4'!E33:E33)=0),"","Неверно!")</f>
      </c>
      <c r="B163" s="173" t="s">
        <v>148</v>
      </c>
      <c r="C163" s="171" t="s">
        <v>150</v>
      </c>
      <c r="D163" s="171" t="s">
        <v>41</v>
      </c>
      <c r="E163" s="174" t="str">
        <f>CONCATENATE(SUM('Разделы 2, 3, 4'!E33:E33),"=",0)</f>
        <v>0=0</v>
      </c>
      <c r="F163" s="170"/>
      <c r="G163" s="64" t="str">
        <f>IF(('ФЛК (информационный)'!A163="Неверно!")*('ФЛК (информационный)'!F163=""),"Внести подтверждение к нарушенному информационному ФЛК"," ")</f>
        <v> </v>
      </c>
    </row>
    <row r="164" spans="1:7" ht="94.5">
      <c r="A164" s="172">
        <f>IF((SUM('Разделы 2, 3, 4'!F32:F32)=0),"","Неверно!")</f>
      </c>
      <c r="B164" s="173" t="s">
        <v>148</v>
      </c>
      <c r="C164" s="171" t="s">
        <v>151</v>
      </c>
      <c r="D164" s="171" t="s">
        <v>41</v>
      </c>
      <c r="E164" s="174" t="str">
        <f>CONCATENATE(SUM('Разделы 2, 3, 4'!F32:F32),"=",0)</f>
        <v>0=0</v>
      </c>
      <c r="F164" s="170"/>
      <c r="G164" s="64" t="str">
        <f>IF(('ФЛК (информационный)'!A164="Неверно!")*('ФЛК (информационный)'!F164=""),"Внести подтверждение к нарушенному информационному ФЛК"," ")</f>
        <v> </v>
      </c>
    </row>
    <row r="165" spans="1:7" ht="94.5">
      <c r="A165" s="172">
        <f>IF((SUM('Разделы 2, 3, 4'!F33:F33)=0),"","Неверно!")</f>
      </c>
      <c r="B165" s="173" t="s">
        <v>148</v>
      </c>
      <c r="C165" s="171" t="s">
        <v>152</v>
      </c>
      <c r="D165" s="171" t="s">
        <v>41</v>
      </c>
      <c r="E165" s="174" t="str">
        <f>CONCATENATE(SUM('Разделы 2, 3, 4'!F33:F33),"=",0)</f>
        <v>0=0</v>
      </c>
      <c r="F165" s="170"/>
      <c r="G165" s="64" t="str">
        <f>IF(('ФЛК (информационный)'!A165="Неверно!")*('ФЛК (информационный)'!F165=""),"Внести подтверждение к нарушенному информационному ФЛК"," ")</f>
        <v> </v>
      </c>
    </row>
  </sheetData>
  <sheetProtection autoFilter="0"/>
  <autoFilter ref="A1:A122"/>
  <printOptions/>
  <pageMargins left="0.75" right="0.75" top="1" bottom="1" header="0.5" footer="0.5"/>
  <pageSetup fitToHeight="5" fitToWidth="1" horizontalDpi="600" verticalDpi="600" orientation="portrait" paperSize="9" scale="48" r:id="rId1"/>
  <ignoredErrors>
    <ignoredError sqref="B2:B16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9"/>
  <sheetViews>
    <sheetView showGridLines="0" zoomScalePageLayoutView="0" workbookViewId="0" topLeftCell="A38">
      <selection activeCell="F32" sqref="F32"/>
    </sheetView>
  </sheetViews>
  <sheetFormatPr defaultColWidth="9.140625" defaultRowHeight="12.75"/>
  <cols>
    <col min="1" max="1" width="61.57421875" style="14" customWidth="1"/>
    <col min="2" max="2" width="16.28125" style="27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6.5" thickBot="1">
      <c r="A1" s="140" t="s">
        <v>261</v>
      </c>
      <c r="B1" s="141" t="s">
        <v>212</v>
      </c>
      <c r="D1" s="51" t="s">
        <v>213</v>
      </c>
      <c r="E1" s="52" t="s">
        <v>212</v>
      </c>
    </row>
    <row r="2" spans="1:5" ht="21.75" customHeight="1">
      <c r="A2" s="142" t="s">
        <v>340</v>
      </c>
      <c r="B2" s="143" t="s">
        <v>341</v>
      </c>
      <c r="D2" s="53">
        <v>6</v>
      </c>
      <c r="E2" s="54" t="s">
        <v>214</v>
      </c>
    </row>
    <row r="3" spans="1:5" ht="16.5" thickBot="1">
      <c r="A3" s="142" t="s">
        <v>342</v>
      </c>
      <c r="B3" s="143" t="s">
        <v>343</v>
      </c>
      <c r="D3" s="55">
        <v>12</v>
      </c>
      <c r="E3" s="56" t="s">
        <v>215</v>
      </c>
    </row>
    <row r="4" spans="1:2" ht="15" customHeight="1">
      <c r="A4" s="142" t="s">
        <v>344</v>
      </c>
      <c r="B4" s="143" t="s">
        <v>345</v>
      </c>
    </row>
    <row r="5" spans="1:2" ht="19.5" customHeight="1">
      <c r="A5" s="142" t="s">
        <v>346</v>
      </c>
      <c r="B5" s="143" t="s">
        <v>347</v>
      </c>
    </row>
    <row r="6" spans="1:2" ht="15.75">
      <c r="A6" s="142" t="s">
        <v>348</v>
      </c>
      <c r="B6" s="143" t="s">
        <v>349</v>
      </c>
    </row>
    <row r="7" spans="1:2" ht="15.75">
      <c r="A7" s="142" t="s">
        <v>350</v>
      </c>
      <c r="B7" s="143" t="s">
        <v>351</v>
      </c>
    </row>
    <row r="8" spans="1:2" ht="15.75">
      <c r="A8" s="142" t="s">
        <v>352</v>
      </c>
      <c r="B8" s="143" t="s">
        <v>353</v>
      </c>
    </row>
    <row r="9" spans="1:2" ht="15.75">
      <c r="A9" s="142" t="s">
        <v>354</v>
      </c>
      <c r="B9" s="143" t="s">
        <v>355</v>
      </c>
    </row>
    <row r="10" spans="1:2" ht="15.75">
      <c r="A10" s="142" t="s">
        <v>356</v>
      </c>
      <c r="B10" s="143" t="s">
        <v>357</v>
      </c>
    </row>
    <row r="11" spans="1:2" ht="15.75">
      <c r="A11" s="142" t="s">
        <v>358</v>
      </c>
      <c r="B11" s="143" t="s">
        <v>359</v>
      </c>
    </row>
    <row r="12" spans="1:2" ht="15.75">
      <c r="A12" s="142" t="s">
        <v>360</v>
      </c>
      <c r="B12" s="143" t="s">
        <v>361</v>
      </c>
    </row>
    <row r="13" spans="1:2" ht="15.75">
      <c r="A13" s="142" t="s">
        <v>362</v>
      </c>
      <c r="B13" s="143" t="s">
        <v>363</v>
      </c>
    </row>
    <row r="14" spans="1:2" ht="15.75">
      <c r="A14" s="142" t="s">
        <v>364</v>
      </c>
      <c r="B14" s="143" t="s">
        <v>365</v>
      </c>
    </row>
    <row r="15" spans="1:2" ht="15.75">
      <c r="A15" s="142" t="s">
        <v>366</v>
      </c>
      <c r="B15" s="143" t="s">
        <v>367</v>
      </c>
    </row>
    <row r="16" spans="1:2" ht="15.75">
      <c r="A16" s="142" t="s">
        <v>368</v>
      </c>
      <c r="B16" s="143" t="s">
        <v>369</v>
      </c>
    </row>
    <row r="17" spans="1:2" ht="15.75">
      <c r="A17" s="142" t="s">
        <v>370</v>
      </c>
      <c r="B17" s="143" t="s">
        <v>371</v>
      </c>
    </row>
    <row r="18" spans="1:2" ht="15.75">
      <c r="A18" s="142" t="s">
        <v>372</v>
      </c>
      <c r="B18" s="143" t="s">
        <v>373</v>
      </c>
    </row>
    <row r="19" spans="1:2" ht="15.75">
      <c r="A19" s="142" t="s">
        <v>374</v>
      </c>
      <c r="B19" s="143" t="s">
        <v>375</v>
      </c>
    </row>
    <row r="20" spans="1:2" ht="15.75">
      <c r="A20" s="142" t="s">
        <v>376</v>
      </c>
      <c r="B20" s="143" t="s">
        <v>377</v>
      </c>
    </row>
    <row r="21" spans="1:2" ht="15.75">
      <c r="A21" s="142" t="s">
        <v>378</v>
      </c>
      <c r="B21" s="143" t="s">
        <v>379</v>
      </c>
    </row>
    <row r="22" spans="1:2" ht="15.75">
      <c r="A22" s="142" t="s">
        <v>380</v>
      </c>
      <c r="B22" s="143" t="s">
        <v>381</v>
      </c>
    </row>
    <row r="23" spans="1:2" ht="15.75">
      <c r="A23" s="142" t="s">
        <v>382</v>
      </c>
      <c r="B23" s="143" t="s">
        <v>383</v>
      </c>
    </row>
    <row r="24" spans="1:2" ht="15.75">
      <c r="A24" s="142" t="s">
        <v>384</v>
      </c>
      <c r="B24" s="143" t="s">
        <v>385</v>
      </c>
    </row>
    <row r="25" spans="1:2" ht="15.75">
      <c r="A25" s="142" t="s">
        <v>386</v>
      </c>
      <c r="B25" s="143" t="s">
        <v>387</v>
      </c>
    </row>
    <row r="26" spans="1:2" ht="15.75">
      <c r="A26" s="142" t="s">
        <v>388</v>
      </c>
      <c r="B26" s="143" t="s">
        <v>389</v>
      </c>
    </row>
    <row r="27" spans="1:2" ht="15.75">
      <c r="A27" s="142" t="s">
        <v>390</v>
      </c>
      <c r="B27" s="143" t="s">
        <v>391</v>
      </c>
    </row>
    <row r="28" spans="1:2" ht="15.75">
      <c r="A28" s="142" t="s">
        <v>392</v>
      </c>
      <c r="B28" s="143" t="s">
        <v>393</v>
      </c>
    </row>
    <row r="29" spans="1:2" ht="15.75">
      <c r="A29" s="142" t="s">
        <v>394</v>
      </c>
      <c r="B29" s="143" t="s">
        <v>395</v>
      </c>
    </row>
    <row r="30" spans="1:2" ht="15.75">
      <c r="A30" s="142" t="s">
        <v>396</v>
      </c>
      <c r="B30" s="143" t="s">
        <v>397</v>
      </c>
    </row>
    <row r="31" spans="1:2" ht="15.75">
      <c r="A31" s="142" t="s">
        <v>398</v>
      </c>
      <c r="B31" s="143" t="s">
        <v>399</v>
      </c>
    </row>
    <row r="32" spans="1:2" ht="15.75">
      <c r="A32" s="142" t="s">
        <v>400</v>
      </c>
      <c r="B32" s="143" t="s">
        <v>401</v>
      </c>
    </row>
    <row r="33" spans="1:2" ht="15.75">
      <c r="A33" s="142" t="s">
        <v>402</v>
      </c>
      <c r="B33" s="143" t="s">
        <v>403</v>
      </c>
    </row>
    <row r="34" spans="1:2" ht="15.75">
      <c r="A34" s="142" t="s">
        <v>404</v>
      </c>
      <c r="B34" s="143" t="s">
        <v>405</v>
      </c>
    </row>
    <row r="35" spans="1:2" ht="15.75">
      <c r="A35" s="142" t="s">
        <v>406</v>
      </c>
      <c r="B35" s="143" t="s">
        <v>407</v>
      </c>
    </row>
    <row r="36" spans="1:2" ht="15.75">
      <c r="A36" s="142" t="s">
        <v>408</v>
      </c>
      <c r="B36" s="143" t="s">
        <v>409</v>
      </c>
    </row>
    <row r="37" spans="1:2" ht="15.75">
      <c r="A37" s="142" t="s">
        <v>410</v>
      </c>
      <c r="B37" s="143" t="s">
        <v>411</v>
      </c>
    </row>
    <row r="38" spans="1:2" ht="15.75">
      <c r="A38" s="142" t="s">
        <v>412</v>
      </c>
      <c r="B38" s="143" t="s">
        <v>413</v>
      </c>
    </row>
    <row r="39" spans="1:2" ht="15.75">
      <c r="A39" s="142" t="s">
        <v>414</v>
      </c>
      <c r="B39" s="143" t="s">
        <v>415</v>
      </c>
    </row>
    <row r="40" spans="1:2" ht="15.75">
      <c r="A40" s="142" t="s">
        <v>416</v>
      </c>
      <c r="B40" s="143" t="s">
        <v>417</v>
      </c>
    </row>
    <row r="41" spans="1:2" ht="15.75">
      <c r="A41" s="142" t="s">
        <v>418</v>
      </c>
      <c r="B41" s="143" t="s">
        <v>419</v>
      </c>
    </row>
    <row r="42" spans="1:2" ht="15.75">
      <c r="A42" s="142" t="s">
        <v>420</v>
      </c>
      <c r="B42" s="143" t="s">
        <v>421</v>
      </c>
    </row>
    <row r="43" spans="1:2" ht="15.75">
      <c r="A43" s="142" t="s">
        <v>422</v>
      </c>
      <c r="B43" s="143" t="s">
        <v>423</v>
      </c>
    </row>
    <row r="44" spans="1:2" ht="15.75">
      <c r="A44" s="142" t="s">
        <v>424</v>
      </c>
      <c r="B44" s="143" t="s">
        <v>425</v>
      </c>
    </row>
    <row r="45" spans="1:2" ht="15.75">
      <c r="A45" s="142" t="s">
        <v>426</v>
      </c>
      <c r="B45" s="143" t="s">
        <v>427</v>
      </c>
    </row>
    <row r="46" spans="1:2" ht="15.75">
      <c r="A46" s="142" t="s">
        <v>428</v>
      </c>
      <c r="B46" s="143" t="s">
        <v>429</v>
      </c>
    </row>
    <row r="47" spans="1:2" ht="15.75">
      <c r="A47" s="142" t="s">
        <v>430</v>
      </c>
      <c r="B47" s="143" t="s">
        <v>431</v>
      </c>
    </row>
    <row r="48" spans="1:2" ht="15.75">
      <c r="A48" s="142" t="s">
        <v>432</v>
      </c>
      <c r="B48" s="143" t="s">
        <v>433</v>
      </c>
    </row>
    <row r="49" spans="1:2" ht="15.75">
      <c r="A49" s="142" t="s">
        <v>434</v>
      </c>
      <c r="B49" s="143" t="s">
        <v>435</v>
      </c>
    </row>
    <row r="50" spans="1:2" ht="15.75">
      <c r="A50" s="142" t="s">
        <v>436</v>
      </c>
      <c r="B50" s="143" t="s">
        <v>437</v>
      </c>
    </row>
    <row r="51" spans="1:2" ht="15.75">
      <c r="A51" s="142" t="s">
        <v>438</v>
      </c>
      <c r="B51" s="143" t="s">
        <v>439</v>
      </c>
    </row>
    <row r="52" spans="1:2" ht="15.75">
      <c r="A52" s="142" t="s">
        <v>440</v>
      </c>
      <c r="B52" s="143" t="s">
        <v>441</v>
      </c>
    </row>
    <row r="53" spans="1:2" ht="15.75">
      <c r="A53" s="142" t="s">
        <v>442</v>
      </c>
      <c r="B53" s="143" t="s">
        <v>443</v>
      </c>
    </row>
    <row r="54" spans="1:2" ht="15.75">
      <c r="A54" s="142" t="s">
        <v>444</v>
      </c>
      <c r="B54" s="143" t="s">
        <v>445</v>
      </c>
    </row>
    <row r="55" spans="1:2" ht="15.75">
      <c r="A55" s="142" t="s">
        <v>446</v>
      </c>
      <c r="B55" s="143" t="s">
        <v>447</v>
      </c>
    </row>
    <row r="56" spans="1:2" ht="15.75">
      <c r="A56" s="142" t="s">
        <v>448</v>
      </c>
      <c r="B56" s="143" t="s">
        <v>449</v>
      </c>
    </row>
    <row r="57" spans="1:2" ht="15.75">
      <c r="A57" s="142" t="s">
        <v>450</v>
      </c>
      <c r="B57" s="143" t="s">
        <v>451</v>
      </c>
    </row>
    <row r="58" spans="1:2" ht="15.75">
      <c r="A58" s="142" t="s">
        <v>452</v>
      </c>
      <c r="B58" s="143" t="s">
        <v>453</v>
      </c>
    </row>
    <row r="59" spans="1:2" ht="15.75">
      <c r="A59" s="142" t="s">
        <v>454</v>
      </c>
      <c r="B59" s="143" t="s">
        <v>455</v>
      </c>
    </row>
    <row r="60" spans="1:2" ht="15.75">
      <c r="A60" s="142" t="s">
        <v>456</v>
      </c>
      <c r="B60" s="143" t="s">
        <v>457</v>
      </c>
    </row>
    <row r="61" spans="1:2" ht="15.75">
      <c r="A61" s="142" t="s">
        <v>458</v>
      </c>
      <c r="B61" s="143" t="s">
        <v>459</v>
      </c>
    </row>
    <row r="62" spans="1:2" ht="15.75">
      <c r="A62" s="142" t="s">
        <v>460</v>
      </c>
      <c r="B62" s="143" t="s">
        <v>461</v>
      </c>
    </row>
    <row r="63" spans="1:2" ht="15.75">
      <c r="A63" s="142" t="s">
        <v>462</v>
      </c>
      <c r="B63" s="143" t="s">
        <v>463</v>
      </c>
    </row>
    <row r="64" spans="1:2" ht="15.75">
      <c r="A64" s="142" t="s">
        <v>464</v>
      </c>
      <c r="B64" s="143" t="s">
        <v>465</v>
      </c>
    </row>
    <row r="65" spans="1:2" ht="15.75">
      <c r="A65" s="142" t="s">
        <v>466</v>
      </c>
      <c r="B65" s="143" t="s">
        <v>467</v>
      </c>
    </row>
    <row r="66" spans="1:2" ht="15.75">
      <c r="A66" s="142" t="s">
        <v>468</v>
      </c>
      <c r="B66" s="143" t="s">
        <v>469</v>
      </c>
    </row>
    <row r="67" spans="1:2" ht="15.75">
      <c r="A67" s="142" t="s">
        <v>470</v>
      </c>
      <c r="B67" s="143" t="s">
        <v>471</v>
      </c>
    </row>
    <row r="68" spans="1:2" ht="15.75">
      <c r="A68" s="142" t="s">
        <v>472</v>
      </c>
      <c r="B68" s="143" t="s">
        <v>473</v>
      </c>
    </row>
    <row r="69" spans="1:2" ht="15.75">
      <c r="A69" s="142" t="s">
        <v>474</v>
      </c>
      <c r="B69" s="143" t="s">
        <v>475</v>
      </c>
    </row>
    <row r="70" spans="1:2" ht="15.75">
      <c r="A70" s="142" t="s">
        <v>476</v>
      </c>
      <c r="B70" s="143" t="s">
        <v>477</v>
      </c>
    </row>
    <row r="71" spans="1:2" ht="15.75">
      <c r="A71" s="142" t="s">
        <v>478</v>
      </c>
      <c r="B71" s="143" t="s">
        <v>479</v>
      </c>
    </row>
    <row r="72" spans="1:2" ht="15.75">
      <c r="A72" s="142" t="s">
        <v>480</v>
      </c>
      <c r="B72" s="143" t="s">
        <v>481</v>
      </c>
    </row>
    <row r="73" spans="1:2" ht="15.75">
      <c r="A73" s="142" t="s">
        <v>482</v>
      </c>
      <c r="B73" s="143" t="s">
        <v>483</v>
      </c>
    </row>
    <row r="74" spans="1:2" ht="15.75">
      <c r="A74" s="142" t="s">
        <v>484</v>
      </c>
      <c r="B74" s="143" t="s">
        <v>485</v>
      </c>
    </row>
    <row r="75" spans="1:2" ht="15.75">
      <c r="A75" s="142" t="s">
        <v>486</v>
      </c>
      <c r="B75" s="143" t="s">
        <v>487</v>
      </c>
    </row>
    <row r="76" spans="1:2" ht="15.75">
      <c r="A76" s="142" t="s">
        <v>488</v>
      </c>
      <c r="B76" s="143" t="s">
        <v>489</v>
      </c>
    </row>
    <row r="77" spans="1:2" ht="15.75">
      <c r="A77" s="142" t="s">
        <v>490</v>
      </c>
      <c r="B77" s="143" t="s">
        <v>491</v>
      </c>
    </row>
    <row r="78" spans="1:2" ht="15.75">
      <c r="A78" s="142" t="s">
        <v>492</v>
      </c>
      <c r="B78" s="143" t="s">
        <v>493</v>
      </c>
    </row>
    <row r="79" spans="1:2" ht="15.75">
      <c r="A79" s="142" t="s">
        <v>494</v>
      </c>
      <c r="B79" s="143" t="s">
        <v>495</v>
      </c>
    </row>
    <row r="80" spans="1:2" ht="15.75">
      <c r="A80" s="142" t="s">
        <v>496</v>
      </c>
      <c r="B80" s="143" t="s">
        <v>497</v>
      </c>
    </row>
    <row r="81" spans="1:2" ht="15.75">
      <c r="A81" s="142" t="s">
        <v>498</v>
      </c>
      <c r="B81" s="143" t="s">
        <v>499</v>
      </c>
    </row>
    <row r="82" spans="1:2" ht="15.75">
      <c r="A82" s="142" t="s">
        <v>500</v>
      </c>
      <c r="B82" s="143" t="s">
        <v>501</v>
      </c>
    </row>
    <row r="83" spans="1:2" ht="15.75">
      <c r="A83" s="142" t="s">
        <v>502</v>
      </c>
      <c r="B83" s="143" t="s">
        <v>503</v>
      </c>
    </row>
    <row r="84" spans="1:2" ht="15.75">
      <c r="A84" s="142" t="s">
        <v>504</v>
      </c>
      <c r="B84" s="143" t="s">
        <v>505</v>
      </c>
    </row>
    <row r="85" spans="1:2" ht="15.75">
      <c r="A85" s="142" t="s">
        <v>506</v>
      </c>
      <c r="B85" s="143" t="s">
        <v>507</v>
      </c>
    </row>
    <row r="86" spans="1:2" ht="15.75">
      <c r="A86" s="142" t="s">
        <v>508</v>
      </c>
      <c r="B86" s="143" t="s">
        <v>509</v>
      </c>
    </row>
    <row r="87" spans="1:2" ht="32.25" thickBot="1">
      <c r="A87" s="144" t="s">
        <v>207</v>
      </c>
      <c r="B87" s="139" t="s">
        <v>339</v>
      </c>
    </row>
    <row r="88" spans="1:2" ht="13.5" thickBot="1">
      <c r="A88" s="145"/>
      <c r="B88" s="146"/>
    </row>
    <row r="89" spans="1:2" ht="15.75">
      <c r="A89" s="147"/>
      <c r="B89" s="148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2023-01-12T06:22:57Z</cp:lastPrinted>
  <dcterms:created xsi:type="dcterms:W3CDTF">2004-03-24T19:37:04Z</dcterms:created>
  <dcterms:modified xsi:type="dcterms:W3CDTF">2023-01-12T06:23:44Z</dcterms:modified>
  <cp:category/>
  <cp:version/>
  <cp:contentType/>
  <cp:contentStatus/>
</cp:coreProperties>
</file>