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35" yWindow="65521" windowWidth="14985" windowHeight="8100" tabRatio="818" activeTab="0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(информационный)'!$A$1:$A$17</definedName>
    <definedName name="_xlnm._FilterDatabase" localSheetId="3" hidden="1">'ФЛК (обязательный)'!$A$1:$A$86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1'!$A$1:$G$219</definedName>
    <definedName name="_xlnm.Print_Area" localSheetId="0">'Титул ф.01'!$A$1:$N$30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86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<sst xmlns="http://schemas.openxmlformats.org/spreadsheetml/2006/main" count="995" uniqueCount="921">
  <si>
    <t>Удовлетворены жалобы и представления по делам в связи с отказом в приеме искового заявления (по делам районных судов или гарнизонных военных судов)</t>
  </si>
  <si>
    <t>сумма форм  7 по делам районных или гарнизонных судов сумма раздела 3 гр. 12 стр. 219 и раздела 4 гр. 12 стр. 164</t>
  </si>
  <si>
    <t>в том числе 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</si>
  <si>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форма 9 по делам районных или гарнизонных судов раздел 3 сумма граф 12-15 по строкам  2 и 6</t>
  </si>
  <si>
    <t>форма 9 по делам мировых судей раздел 3 сумма граф 12 и 14 по строкам  стр. 2 и 6</t>
  </si>
  <si>
    <t>форма 9 по делам мировых судей раздел 3 сумма  гр.13 и 15 по строкам 2 и 6</t>
  </si>
  <si>
    <t>форма 1-АП раздел 7 гр. 4 стр. 1</t>
  </si>
  <si>
    <t>форма 6 ВС РФ раздел 4 гр. 12 стр. 44</t>
  </si>
  <si>
    <t>форма 6 ВС РФ раздел 4 гр. 18 стр. 44</t>
  </si>
  <si>
    <t>форма 6 ВС РФ раздел 4 гр.  24 стр. 44</t>
  </si>
  <si>
    <t>Пересмотр вступивших в законную силу постановлений и решений по делам об админ-ых правонарушениях 
(ст. 30.13 КоАП РФ)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</si>
  <si>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</si>
  <si>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</si>
  <si>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</si>
  <si>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</si>
  <si>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</si>
  <si>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</si>
  <si>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</si>
  <si>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</si>
  <si>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</si>
  <si>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</si>
  <si>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</si>
  <si>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</si>
  <si>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</si>
  <si>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</si>
  <si>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</si>
  <si>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</si>
  <si>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</si>
  <si>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</si>
  <si>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</si>
  <si>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</si>
  <si>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</si>
  <si>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</si>
  <si>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</si>
  <si>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</si>
  <si>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</si>
  <si>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</si>
  <si>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</si>
  <si>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</si>
  <si>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</si>
  <si>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</si>
  <si>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</si>
  <si>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</si>
  <si>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</si>
  <si>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</si>
  <si>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</si>
  <si>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</si>
  <si>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</si>
  <si>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</si>
  <si>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</si>
  <si>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</si>
  <si>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</si>
  <si>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</si>
  <si>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</si>
  <si>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</si>
  <si>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</si>
  <si>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</si>
  <si>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</si>
  <si>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</si>
  <si>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</si>
  <si>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</si>
  <si>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</si>
  <si>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</si>
  <si>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</si>
  <si>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</si>
  <si>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</si>
  <si>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</si>
  <si>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</si>
  <si>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</si>
  <si>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</si>
  <si>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</si>
  <si>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</si>
  <si>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</si>
  <si>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</si>
  <si>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</si>
  <si>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</si>
  <si>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</si>
  <si>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</si>
  <si>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</si>
  <si>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</si>
  <si>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</si>
  <si>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</si>
  <si>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</si>
  <si>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</si>
  <si>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</si>
  <si>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</si>
  <si>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</si>
  <si>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</si>
  <si>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</si>
  <si>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</si>
  <si>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</si>
  <si>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</si>
  <si>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</si>
  <si>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</si>
  <si>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</si>
  <si>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</si>
  <si>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</si>
  <si>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Cтатус</t>
  </si>
  <si>
    <t>Код формулы</t>
  </si>
  <si>
    <t>Формула</t>
  </si>
  <si>
    <t>Описание формулы</t>
  </si>
  <si>
    <t>Значения элементов</t>
  </si>
  <si>
    <t>239922</t>
  </si>
  <si>
    <t>Ф.S03s разд.1 стл.1 : [{стр.12}&gt;={стр.40}]</t>
  </si>
  <si>
    <t>(w,r,g,s,v) В разд.1 стл.1 строка 12 "всего лиц..." должна быть больше или равна стр.40 "прекращено"</t>
  </si>
  <si>
    <t>240227</t>
  </si>
  <si>
    <t>Ф.S03s разд.2 стл.1 : [{стр.13}&lt;={стр.12}]</t>
  </si>
  <si>
    <t>(w,r,s,g,v) В разд.2 стр.13 "по искам прокурора" в стл.1 должна быть меньше или равна стр.12 "НПА субъектов РФ" в стл.1</t>
  </si>
  <si>
    <t>240228</t>
  </si>
  <si>
    <t>Ф.S03s разд.2 стл.1 : [{стр.21}&lt;={стр.20}]</t>
  </si>
  <si>
    <t>(w,r,s,g,v) В разд.2 стр.21 "удовлетворено" стл.1 должна быть меньше или равна 20 "о защите избир. прав..."  в стл.1</t>
  </si>
  <si>
    <t>240229</t>
  </si>
  <si>
    <t>Ф.S03s разд.2 стл.1 : [{стр.17}&lt;={стр.16}]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</si>
  <si>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</si>
  <si>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240230</t>
  </si>
  <si>
    <t>Ф.S03s разд.2 стл.1 : [{стр.27}&lt;={стр.26}]</t>
  </si>
  <si>
    <t>(w,r,s,g,v) В разд.2 стр.27 "удовлетворено" стл.1 должна быть меньше или равна 26 "о приостан. деят-сти партии ..."  в стл.1</t>
  </si>
  <si>
    <t>240231</t>
  </si>
  <si>
    <t>Ф.S03s разд.1 стл.1 : [{стр.12}&gt;={стр.13}]</t>
  </si>
  <si>
    <t>(w,r,g,s,v) В разд.1 стл.1 стр.12 "всего лиц" должны быть больше или равна разд.1 стл.1 стр.13 "осужденных лиц"</t>
  </si>
  <si>
    <t>240232</t>
  </si>
  <si>
    <t>Ф.S03s разд.1 стл.1 : [{стр.106}&lt;={стр.78}]</t>
  </si>
  <si>
    <t>(w,r,g,s,v) В разд.1 стл.1 стр.106 "Рассмотрено дел в закрытом судебном заседании" должна быть меньше или равна разд.1 стл.1 стр.78 "Окончено гражданских дел с вынесен. решения".</t>
  </si>
  <si>
    <t>240233</t>
  </si>
  <si>
    <t>Ф.S03s разд.1 стл.1 : [{сумма стр.131-134}&lt;={стр.130}]</t>
  </si>
  <si>
    <t>(w,r,g,s,v) В разд.1 стл.1 сумма стр.131-134 "подано заявлений по категор. дел" должны быть меньше или равны разд.1 стл.1 стр.130 "подано заявл. об ускорении рассмотр. дел"</t>
  </si>
  <si>
    <t>240235</t>
  </si>
  <si>
    <t>Ф.S03s разд.2 стл.1 : [{сумма стр.18-19}=0]</t>
  </si>
  <si>
    <t>(w,r,g,s,v) В разд.2 стл.1 стр.18-19 "Адм.дела, рассм. Дисципл. коллегией ВС РФ" должны быть равны 0</t>
  </si>
  <si>
    <t>240236</t>
  </si>
  <si>
    <t>Ф.S03s разд.1 стл.1 : [{стр.62}&lt;={стр.61}]</t>
  </si>
  <si>
    <t>(w,r,g,s,v) В разд.1 стл.1 стр.62" из них удовлетворено таких ходатайств" должна быть меньше или равна разд.1 стл.1 стр.61 "Количество рассмотренных ходатайств о продлении срока содержания под стражей"</t>
  </si>
  <si>
    <t>240238</t>
  </si>
  <si>
    <t>Ф.S03s разд.1 стл.1 : [{стр.12}&gt;={стр.44}]</t>
  </si>
  <si>
    <t>(w,r,g,s,v) В разд.1 стл.1 стр.12 "всего лиц" должны быть больше или равны разд.1 стл.1 стр.44 по невменяемым.</t>
  </si>
  <si>
    <t>240239</t>
  </si>
  <si>
    <t>Ф.S03s разд.1 стл.1 : [{стр.40}&gt;={стр.42}]</t>
  </si>
  <si>
    <t>(w,r,g,s,v) В разд.1 стл.1 стр.40 "число лиц, дела по кот. прекращены" должны быть больше или равны строке 42 "из них по ходатайствам"</t>
  </si>
  <si>
    <t>240240</t>
  </si>
  <si>
    <t>Ф.S03s разд.1 стл.1 : [{стр.68}&gt;={стр.69}]</t>
  </si>
  <si>
    <t>(w,r,g,s,v) В разд.1 стл.1 стр.68 "кол-во рассм. ходат. по залогу" должна быть больше или равна разд.1 стл.1 стр.69 удовлетворенных ходат.</t>
  </si>
  <si>
    <t>240241</t>
  </si>
  <si>
    <t>Ф.S03s разд.1 стл.1 : [{стр.43}&lt;={стр.40}]</t>
  </si>
  <si>
    <t>(w,r,g,s,v) В разд.1 стл.1 стр.43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стр.40 "Число лиц, дела которых прекращены"</t>
  </si>
  <si>
    <t>240242</t>
  </si>
  <si>
    <t>Ф.S03s разд.1 стл.1 : [{стр.103}&lt;={стр.102}]</t>
  </si>
  <si>
    <t>(w,r,g,s,v) в разд.1 стл.1 стр.103 "из них принято к производству с нарушением сроков ГПК РФ и КАС РФ" должна быть меньше или равна строке 102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</si>
  <si>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240243</t>
  </si>
  <si>
    <t>240245</t>
  </si>
  <si>
    <t>Ф.S03s разд.1 стл.1 : [{стр.166}&lt;={стр.165}]</t>
  </si>
  <si>
    <t>(r,g,s,v) В разд.1 стл.1 стр.166 должны быть меньше или равны стр.165</t>
  </si>
  <si>
    <t>240246</t>
  </si>
  <si>
    <t>Ф.S03s разд.1 стл.1 : [{стр.70}&gt;={стр.71}]</t>
  </si>
  <si>
    <t>(w,r,g,s,v) в разд.1 стл.1 стр.70 "кол-во представлений  о замене крат штрафа" должна быть больше или равна стр.71 "удовлетворенных предст.</t>
  </si>
  <si>
    <t>240248</t>
  </si>
  <si>
    <t>Ф.S03s разд.2 стл.1 : [{стр.31}&lt;={стр.30}]</t>
  </si>
  <si>
    <t>(w,r,s,g,v) В разд.2 стр.17 "удовлетворено" стл.1 должна быть меньше или равна 30 "об адм. надзоре..."  в стл.1</t>
  </si>
  <si>
    <t>240249</t>
  </si>
  <si>
    <t>Ф.S03s разд.1 стл.1 : [{стр.13}&gt;={сумма стр.55-57}]</t>
  </si>
  <si>
    <t>(w,r,g,s,v) В разд.1 стл.1 стр.13 "число осужденных" должна быть больше или равна разд.1 стл.1 сумме стр.55-57 по мерам наказания.</t>
  </si>
  <si>
    <t>240250</t>
  </si>
  <si>
    <t>Ф.S03s разд.1 стл.1 : [{стр.1}&gt;={стр.3}]</t>
  </si>
  <si>
    <t>(w,r,g,s,v) В разд.1 стл.1 стр.1 "поступило уг. дел" должна быть больше или равна стр.3 "с ходатайсвами..."</t>
  </si>
  <si>
    <t>240251</t>
  </si>
  <si>
    <t>Ф.S03s разд.1 стл.1 : [{стр.12}&gt;={стр.38}]</t>
  </si>
  <si>
    <t>(w,r,g,s,v) В разд.1 стл.1 стр.12"всего лиц! должна быть больше или равна разд.1 стл.1 стр.38 "оправданных"</t>
  </si>
  <si>
    <t>240252</t>
  </si>
  <si>
    <t>Ф.S03s разд.2 стл.1 : [{стр.11}&lt;={стр.6}]</t>
  </si>
  <si>
    <t>(w,r,s,g,v) В разд.2 стр.11 "удовлетворено НПА" в стл.1 должна быть меньше или равна стр.6 "об оспаривании НПА" в стл.1</t>
  </si>
  <si>
    <t>240254</t>
  </si>
  <si>
    <t>Ф.S03s разд.1 стл.1 : [{сумма стр.137-138}&lt;={стр.136}]</t>
  </si>
  <si>
    <t>(r,g,s,v) В разд.1 стл.1 стр.137-138 "удовлетворенные по гр., адм., уг. делам"  должны быть меньше или равны разд.1 стл.1 стр.136 "рассмотр.о присуждении компенсации в разум. сроки"</t>
  </si>
  <si>
    <t>240255</t>
  </si>
  <si>
    <t>Ф.S03s разд.1 стл.1 : [{стр.64}&lt;={стр.63}]</t>
  </si>
  <si>
    <t>(w,r,g,s,v) В разд.1 стл.1 стр.64 "удовлетвор." должна быть меньше или равна разд.1 стл.1 стр.63 "кол-во рассм. ходат. по дом. аресту"</t>
  </si>
  <si>
    <t>240256</t>
  </si>
  <si>
    <t>Ф.S03s разд.2 стл.1 : [{стр.10}&lt;={стр.9}]</t>
  </si>
  <si>
    <t>(w,r,s,g,v) В разд.2 стр.10 "по искам прокурора" в стл.1 должна быть меньше или равна стр.9 "НПА органов местного самоупр." в стл.1</t>
  </si>
  <si>
    <t>240257</t>
  </si>
  <si>
    <t>Ф.S03s разд.1 стл.1 : [{сумма стр.112-113}&lt;={стр.110}]</t>
  </si>
  <si>
    <t>(w,r,g,s,v) В разд.1 стл.1 стр.112-113 "рассмотр. в сроки более 2 мес." должны быть меньше или равны строке 110 "рассмотрено дел об адм. прав."</t>
  </si>
  <si>
    <t>240258</t>
  </si>
  <si>
    <t>Ф.S03s разд.1 стл.1 : [{стр.66}&lt;={стр.65}]</t>
  </si>
  <si>
    <t xml:space="preserve">(w,r,g,s,v) В разд.1 стл.1 стр.66"удовлетворено" должны быть меньше или равны строке 65 "Количество рассмотренных ходатайств о продлении меры пресечения в виде домашнего ареста" </t>
  </si>
  <si>
    <t>240259</t>
  </si>
  <si>
    <t>Ф.S03s разд.1 стл.1 : [{стр.164}&lt;={стр.163}]</t>
  </si>
  <si>
    <t>(r,g,s,v) В разд.1 стл.1 стр.164 должны быть меньше или равны стр.163</t>
  </si>
  <si>
    <t>240260</t>
  </si>
  <si>
    <t>Ф.S03s разд.2 стл.1 : [{стр.29}&lt;={стр.28}]</t>
  </si>
  <si>
    <t>(w,r,s,g,v) В разд.2 стр.29 "удовлетворено" стл.1 должна быть меньше или равна 28 "о помещении ин. гражданина в спецучрежд..."  в стл.1</t>
  </si>
  <si>
    <t>240261</t>
  </si>
  <si>
    <t>Ф.S03s разд.1 стл.1 : [{сумма стр.1-212}&gt;0]</t>
  </si>
  <si>
    <t>(w,r,g,s,v) В разд.1 стл.1 строки должны заполняться</t>
  </si>
  <si>
    <t>240263</t>
  </si>
  <si>
    <t>Ф.S03s разд.1 стл.1 : [{стр.41}&lt;={стр.40}]</t>
  </si>
  <si>
    <t>(w,r,g,s,v) В разд.1 стл.1 стр.41 "из них по реабилитирующим основаниям" должна быть меньше или равна разд.1 стл.1 стр.40 "Число лиц, дела которых прекращены"</t>
  </si>
  <si>
    <t>240264</t>
  </si>
  <si>
    <t>Ф.S03s разд.2 стл.1 : [{стр.23}&lt;={стр.22}]</t>
  </si>
  <si>
    <t>(w,r,s,g,v) В разд.2 стр.17 "удовлетворено" стл.1 должна быть меньше или равна 16 "об оспарив. рез. опр. кадастровой ст"..."  в стл.1</t>
  </si>
  <si>
    <t>240265</t>
  </si>
  <si>
    <t>Ф.S03s разд.1 стл.1 : [{стр.2}&lt;={стр.1}]</t>
  </si>
  <si>
    <t>(w,r,g,s,v) В разд.1 стл.1 стр.2 "повторно поступ." должны быть меньше или равны строке 1 "поступило уг. дел"</t>
  </si>
  <si>
    <t>240266</t>
  </si>
  <si>
    <t>Ф.S03s разд.1 стл.1 : [{стр.13}&gt;={сумма стр.20-37}]</t>
  </si>
  <si>
    <t>(w,r,g,s,v) В разд.1 стл.1 стр.13 " осуждено" должна быть больше или равна разд.1 стл.1 сумма стр.20-37 по статьям УК.</t>
  </si>
  <si>
    <t>240267</t>
  </si>
  <si>
    <t>Ф.S03s разд.2 стл.1 : [({стр.6}+{стр.16}+{стр.18}+{стр.20}+{стр.22}+{стр.24}+{стр.26}+{стр.28}+{стр.30}+{стр.32}+{стр.34}+{стр.36}+{стр.38})&lt;={стр.4}]</t>
  </si>
  <si>
    <t>(w,r,s,g,v) В разд.2 сумма стр.6,16,18,20,22,24,26,28,30,32,34,36,38 в стл.1 должна быть меньше или равна стр.4 "с вынесением решения" в стл.1</t>
  </si>
  <si>
    <t>240268</t>
  </si>
  <si>
    <t>Ф.S03s разд.2 стл.1 : [{стр.33}&lt;={стр.32}]</t>
  </si>
  <si>
    <t>(w,r,s,g,v) В разд.2 стр.33 "удовлетворено" стл.1 должна быть меньше или равна 32 "о госпитализации граждан..."  в стл.1</t>
  </si>
  <si>
    <t>240269</t>
  </si>
  <si>
    <t>Ф.S03s разд.2 стл.1 : [{стр.37}&lt;={стр.36}]</t>
  </si>
  <si>
    <t>(w,r,s,g,v) В разд.2 стр.37 "удовлетворено" стл.1 должна быть меньше или равна 36 "о взыскании ден... с физ. лиц"  в стл.1</t>
  </si>
  <si>
    <t>240270</t>
  </si>
  <si>
    <t>Ф.S03s разд.1 стл.1 : [{стр.7}&lt;={стр.5}]</t>
  </si>
  <si>
    <t>(w,r,g,s,v) В разд.1 стл.1 стр.7 должны быть меньше или равны строке 5</t>
  </si>
  <si>
    <t>240271</t>
  </si>
  <si>
    <t>Ф.S03s разд.2 стл.1 : [{стр.5}&lt;={стр.4}]</t>
  </si>
  <si>
    <t>(w,r,s,g,v) В разд.2 стр.5 "удовлетворено" в стл.1 должна быть меньше или равна стр.4 "с вынесением решения" в стл.1</t>
  </si>
  <si>
    <t>240272</t>
  </si>
  <si>
    <t>Ф.S03s разд.2 стл.1 : [{стр.25}&lt;={стр.24}]</t>
  </si>
  <si>
    <t>(w,r,s,g,v) В разд.2 стр.25 "удовлетворено" стл.1 должна быть меньше или равна 24 "о присужд. компенсации ..."  в стл.1</t>
  </si>
  <si>
    <t>240273</t>
  </si>
  <si>
    <t>240274</t>
  </si>
  <si>
    <t>Ф.S03s разд.2 стл.1 : [{стр.35}&lt;={стр.34}]</t>
  </si>
  <si>
    <t>(w,r,s,g,v) В разд.2 стр.34 "удовлетворено" стл.1 должна быть меньше или равна 35 "о госпитал. туберкулез. гражд. ..."  в стл.1</t>
  </si>
  <si>
    <t>240275</t>
  </si>
  <si>
    <t>Ф.S03s разд.1 стл.1 : [{стр.141}&lt;={стр.140}]</t>
  </si>
  <si>
    <t>(r,g,s,v) В разд.1 стл.1 стр.141 "удовлетвор." должна быть меньше или равна разд.1 стл.1 стр.140 "рассмотр."</t>
  </si>
  <si>
    <t>240276</t>
  </si>
  <si>
    <t>Ф.S03s разд.2 стл.1 : [{стр.40}&lt;={стр.2}]</t>
  </si>
  <si>
    <t>(w,r,s,g,v) В разд.2 стр.40 "прекращено" в стл.1 должна быть меньше или равна стр.2 в стл.1</t>
  </si>
  <si>
    <t>240277</t>
  </si>
  <si>
    <t>Ф.S03s разд.1 стл.1 : [{стр.13}&gt;={стр.18}]</t>
  </si>
  <si>
    <t>(w,r,g,s,v) в разд.1 стл.1 стр.13 должна быть больше или равна стр.18</t>
  </si>
  <si>
    <t>240278</t>
  </si>
  <si>
    <t>Ф.S03s разд.1 стл.1 : [{стр.13}={сумма стр.14-17}]</t>
  </si>
  <si>
    <t>(w,r,g,s,v) В разд.1 стл.1 сумма стр.14-17 по тяжести прест. должна быть равна стр.13 "осуждено".</t>
  </si>
  <si>
    <t>240279</t>
  </si>
  <si>
    <t>Ф.S03s разд.1 стл.1 : [{сумма стр.47-48}&lt;={стр.46}]</t>
  </si>
  <si>
    <t>(w,r,g,s,v) В разд.1 стл.1 стр.47-48 должны быть меньше или равны разд.1 стл.1 стр.46 "остаток нерассмотр. дел"</t>
  </si>
  <si>
    <t>240280</t>
  </si>
  <si>
    <t>Ф.S03s разд.1 стл.1 : [{стр.12}&gt;={стр.54}]</t>
  </si>
  <si>
    <t>(w,r,g,s,v) В разд.1 стл.1 стр.12 "всего лиц..." должна быть больше или равны строке 54 "Освобождено из-под стражи осужденных, оправданных по приговору суда и лиц"</t>
  </si>
  <si>
    <t>240281</t>
  </si>
  <si>
    <t>Ф.S03s разд.1 стл.1 : [{сумма стр.8-11}&lt;={стр.5}]</t>
  </si>
  <si>
    <t>(w,r,g,s,v) В разд.1 стл.1 стр.8-11 должны быть меньше или равны строке 5</t>
  </si>
  <si>
    <t>240282</t>
  </si>
  <si>
    <t>Ф.S03s разд.1 стл.1 : [{стр.6}&lt;={стр.5}]</t>
  </si>
  <si>
    <t>(w,r,g,s,v) В разд.1 стл.1 стр.6 "рассм. в особом порядке" должны быть меньше или равны строке 5 ""окончено дел"</t>
  </si>
  <si>
    <t>240283</t>
  </si>
  <si>
    <t>Ф.S03s разд.2 стл.1 : [{стр.11}&gt;={стр.12}+{стр.14}]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</si>
  <si>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</si>
  <si>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240284</t>
  </si>
  <si>
    <t>Ф.S03s разд.2 стл.1 : [{стр.39}&lt;={стр.38}]</t>
  </si>
  <si>
    <t>(w,r,s,g,v) В разд.2 стр.39 "удовлетворено" стл.1 должна быть меньше или равна 38 "иные дела..."  в стл.1</t>
  </si>
  <si>
    <t>240285</t>
  </si>
  <si>
    <t>Ф.S03s разд.2 стл.1 : [{стр.8}&lt;={стр.7}]</t>
  </si>
  <si>
    <t>(w,r,s,g,v) В разд.2 стр.8 "по искам прокурора" в стл.1 должна быть меньше или равна стр.7 "НПА субъектов РФ" в стл.1</t>
  </si>
  <si>
    <t>240287</t>
  </si>
  <si>
    <t>Ф.S03s разд.1 стл.1 : [{стр.77}&gt;={сумма стр.80-84}]</t>
  </si>
  <si>
    <t>(w,r,g,s,v) В разд.1 стл.1 стр.77 "окончено гр. и адм. дел" должны быть больше или равны разд.1 стл.1 сумме стр.80-84.</t>
  </si>
  <si>
    <t>240288</t>
  </si>
  <si>
    <t>Ф.S03s разд.2 стл.1 : [{стр.3}&lt;={стр.2}]</t>
  </si>
  <si>
    <t>(w,r,s,g,v) В разд.2 стл.1 стр.3 "с нарушением срока" должны быть меньше или равны разд.4 стл.1 стр.2 "окончено"</t>
  </si>
  <si>
    <t>240289</t>
  </si>
  <si>
    <t>Ф.S03s разд.2 стл.1 : [{стр.15}&lt;={стр.14}]</t>
  </si>
  <si>
    <t>(w,r,s,g,v) В разд.2 стр.15 "по искам прокурора" в стл.1 должна быть меньше или равна стр.14"НПА органов местного самоупр." в стл.1</t>
  </si>
  <si>
    <t>240290</t>
  </si>
  <si>
    <t>Ф.S03s разд.1 стл.1 : [{стр.78}&gt;={сумма стр.85-95}]</t>
  </si>
  <si>
    <t>(w,r,g,s,v) в разд.1 стл.1 стр.78 "дел с вынесением решений" больше или равна сумме строк 85-95 по категориям гр., адм. дел</t>
  </si>
  <si>
    <t>240291</t>
  </si>
  <si>
    <t>240292</t>
  </si>
  <si>
    <t>240293</t>
  </si>
  <si>
    <t>Ф.S03s разд.1 стл.1 : [{стр.4}&gt;={стр.12}]</t>
  </si>
  <si>
    <t>(w,r,g,s,v)  В разд.1 стл.1 стр.4 "число лиц по поступившим делам" должны быть больше или равны строке 12 "всего лиц..."</t>
  </si>
  <si>
    <t>240294</t>
  </si>
  <si>
    <t>Ф.S03s разд.1 стл.1 : [{стр.60}&lt;={стр.59}]</t>
  </si>
  <si>
    <t>(w,r,g,s,v) В разд.1 стл.1 стр.60 "из них удовлетворено таких ходатайств" должна быть меньше или равна разд.1 стл.1 стр.59 "Количество рассмотренных ходатайств о применении меры пресечения в виде заключения под стражу"</t>
  </si>
  <si>
    <t>240296</t>
  </si>
  <si>
    <t>Ф.S03s разд.1 стр.55 : [{стл.1}=0]</t>
  </si>
  <si>
    <t>(w,r,g,s,v) В разд.1 стл.1 стр.55 "искл. мера наказания" не заполняется - мараторий</t>
  </si>
  <si>
    <t>240297</t>
  </si>
  <si>
    <t>Ф.S03s разд.1 стл.1 : [{стр.53}&lt;={стр.57}]</t>
  </si>
  <si>
    <t>(w,r,g,s,v) В разд.1 стл.1 сумма стр.53" взято под стражу" должна быть меньше или равна разд.1 стл.1 стр.57 "лишение свободы на опред. срок"</t>
  </si>
  <si>
    <t>240298</t>
  </si>
  <si>
    <t>Ф.S03s разд.1 стл.1 : [{стр.77}&gt;={стр.79}]</t>
  </si>
  <si>
    <t>(w,r,g,s,v) В разд.1 стл.1 стр.77 "окончено гр, админ. дел" должна быть больше или равна стр.79 "с наруш. срока".</t>
  </si>
  <si>
    <t>240299</t>
  </si>
  <si>
    <t>Ф.S03s разд.1 стл.1 : [{стр.78}&lt;={стр.77}]</t>
  </si>
  <si>
    <t>(w,r,g,s,v) В разд.1 стл.1 стр.78 "с вынесением решения" должны быть меньше или равны строке 77 "Окончено гражданских дел"</t>
  </si>
  <si>
    <t>подтверждение</t>
  </si>
  <si>
    <t>240234</t>
  </si>
  <si>
    <t>Ф.S03s разд.1 стл.1 : [{стр.135}&gt;={стр.136}]</t>
  </si>
  <si>
    <t>(r,g,s,v) В разд.1 стл.1 стр.135 должны быть больше или равны строке 136</t>
  </si>
  <si>
    <t>240237</t>
  </si>
  <si>
    <t>Ф.S03s разд.2 стл.1 : [{стр.2}&lt;={стр.1}]</t>
  </si>
  <si>
    <t>(w,r,s,g,v) В разд.2 стл.2 стр.1 "окончено адм. дел" должны быть меньше или равны разд.2 стл.1 стр.1 "поступило адм. дел"</t>
  </si>
  <si>
    <t>240244</t>
  </si>
  <si>
    <t>Ф.S03s разд.1 стл.1 : [{сумма стр.49-52}&lt;={стр.46}]</t>
  </si>
  <si>
    <t>(w,r,g,s,v) В разд.1 стл.1 сумма стр.46-49 должна быть меньше или равна разд.1 стл.1 стр.43</t>
  </si>
  <si>
    <t>240253</t>
  </si>
  <si>
    <t>Ф.S03s разд.1 стл.1 : [{стр.140}&lt;={стр.139}]</t>
  </si>
  <si>
    <t>(r,g,s,v) В разд.1 стл.1 стр.140 должна быть меньше или равна стр.139 (КС может быть нарушено в случае вынесения решения по заявлению, принятому к производству в прошлом году)</t>
  </si>
  <si>
    <t>240262</t>
  </si>
  <si>
    <t>Ф.S03s разд.1 стр.19 : [{стл.1}=0]</t>
  </si>
  <si>
    <t>240286</t>
  </si>
  <si>
    <t>Ф.S03s разд.1 стл.1 : [{сумма стр.97-101}&lt;={стр.96}]</t>
  </si>
  <si>
    <t>(w,r,g,s,v) в разд.1 стл.1 стр.97-101 должна быть меньше или равна строке 96</t>
  </si>
  <si>
    <t>240295</t>
  </si>
  <si>
    <t>Ф.S03s разд.2 стл.1 : [{стр.6}={стр.7}+{стр.9}]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</si>
  <si>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</si>
  <si>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Ф.S03s разд.1 стл.1 : [{стр.143}&lt;={стр.142}]</t>
  </si>
  <si>
    <t>(s,v,q) В разд.1 стл.1 стр.143 "окончено с наруш. сроков" должна быть меньше или равна стр.142 по оконченным делам в 1 инст. судом присяжых.</t>
  </si>
  <si>
    <t>240708</t>
  </si>
  <si>
    <t>Ф.S03s разд.1 стл.1 : [{сумма стр.107-126}=0]</t>
  </si>
  <si>
    <t>(s,v,q) в разд.1 стл.1 стр.107-126 (по 1-АП) не должны заполняться. Подтвердить нарушение ФЛК.</t>
  </si>
  <si>
    <t>240709</t>
  </si>
  <si>
    <t>Ф.S03s разд.1 стл.1 : [{сумма стр.149-162}=0]</t>
  </si>
  <si>
    <t>(s,v,q) в разд.1 стл.1 стр.149-162 не заполняются</t>
  </si>
  <si>
    <t>240710</t>
  </si>
  <si>
    <t>Ф.S03s разд.1 стл.1 : [{сумма стр.175-179}=0]</t>
  </si>
  <si>
    <t>(s,v,q) в разд.1 стл.1 стр. 175-179 не заполняются.</t>
  </si>
  <si>
    <t>240711</t>
  </si>
  <si>
    <t>Ф.S03s разд.1 стл.1 : [{сумма стр.210-212}=0]</t>
  </si>
  <si>
    <t>(s,v) в разд.1 стл.1 стр.210-212 не заполняются.</t>
  </si>
  <si>
    <t>240715</t>
  </si>
  <si>
    <t>Ф.S03s разд.1 стл.1 : [{стр.168}&gt;={стр.169}]</t>
  </si>
  <si>
    <t>(s,v,q) в разд.1 стл.1 стр.169 -с нарушением сроков.</t>
  </si>
  <si>
    <t>240716</t>
  </si>
  <si>
    <t>Ф.S03s разд.1 стл.1 : [{стр.170}&gt;={стр.171}]</t>
  </si>
  <si>
    <t>(s,v,q) в разд.1 стл.1 стр.171 - по реабилит. основ.</t>
  </si>
  <si>
    <t>240717</t>
  </si>
  <si>
    <t>Ф.S03s разд.1 стл.1 : [{стр.185}&lt;={стр.184}]</t>
  </si>
  <si>
    <t>(s,v,q) В разд.1 стл.1 стр.185 "окончено с наруш. сроков" должна быть меньше или равна стр.184 по оконченным апел. делам</t>
  </si>
  <si>
    <t>240718</t>
  </si>
  <si>
    <t>Ф.S03s разд.1 стл.1 : [{стр.193}&gt;={стр.194}]</t>
  </si>
  <si>
    <t xml:space="preserve">(s,v,q) В разд.1 стл.1 стр.193 "отменены обвнит. приговоры" должна быть больше или равна стр.194 </t>
  </si>
  <si>
    <t>240719</t>
  </si>
  <si>
    <t>Ф.S03s разд.1 стл.1 : [{стр.198}&gt;={стр.199}]</t>
  </si>
  <si>
    <t>(s,v,q) В разд.1 стл.1 стр.198 должна быть больше или равна стр.199</t>
  </si>
  <si>
    <t>240721</t>
  </si>
  <si>
    <t>Ф.S03s разд.1 стл.1 : [{стр.202}&lt;={стр.201}]</t>
  </si>
  <si>
    <t>(s,v,q) В разд.1 стл.1 стр.202 должна быть меньше или равна стр.201</t>
  </si>
  <si>
    <t>(w,r,s) в разд.1 стл.1 стр.19 "военнослужащие" не должны заполняться. Подтвердить нарушение ФЛК.</t>
  </si>
  <si>
    <t>240712</t>
  </si>
  <si>
    <t>Ф.S03s разд.1 стр.59 : [{стл.1}=0]</t>
  </si>
  <si>
    <t>(s,v) в разд.1 стл.1 стр.59-60 не заполняются</t>
  </si>
  <si>
    <t>Ф.S03s разд.1 стр.60 : [{стл.1}=0]</t>
  </si>
  <si>
    <t>240713</t>
  </si>
  <si>
    <t>Ф.S03s разд.1 стр.63 : [{стл.1}=0]</t>
  </si>
  <si>
    <t>(s,v) в разд.1 стл.1 стр.63-64 не заполняются</t>
  </si>
  <si>
    <t>Ф.S03s разд.1 стр.64 : [{стл.1}=0]</t>
  </si>
  <si>
    <t>240714</t>
  </si>
  <si>
    <t>Ф.S03s разд.1 стр.68 : [{стл.1}=0]</t>
  </si>
  <si>
    <t>(s,v) в разд.1 стл.1 стр.68-69 не заполняются</t>
  </si>
  <si>
    <t>Ф.S03s разд.1 стр.69 : [{стл.1}=0]</t>
  </si>
  <si>
    <t>240720</t>
  </si>
  <si>
    <t>(s,v,q) В разд.1 стл.1 стр.192 должна быть больше или равна сумме стр.193, 195-198, 200.</t>
  </si>
  <si>
    <t>240722</t>
  </si>
  <si>
    <t>Ф.S03s разд.1 стл.1 : [{стр.202}&gt;={сумма стр.203-207}]</t>
  </si>
  <si>
    <t>(s,v,q) В разд.1 стл.1 стр.202 должна быть больше или равна сумме стр.203-207</t>
  </si>
  <si>
    <t>Утверждена 
приказом Судебного департамента
при Верховном Суде Российской Федерации
от 11.04.2017  № 65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</si>
  <si>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40 раздела 1 ф. 01 (S03)</t>
  </si>
  <si>
    <t xml:space="preserve">форма 1 раздел 2 гр. 1 стр. 54 </t>
  </si>
  <si>
    <t>сумма формы 9 по делам районных или гарнизонных судов и формы 9 по делам мировых судей раздел 3  гр. 5 сумма стр. 1 и 5</t>
  </si>
  <si>
    <t>сумма формы 9 по делам районных или гарнизонных судов и формы 9 по делам мировых судей раздел 3 гр. 6 сумма стр.1 и 5</t>
  </si>
  <si>
    <t xml:space="preserve">форма 1-АП раздел 7 сумма гр. 7-14 стр. 1 </t>
  </si>
  <si>
    <t>форма 1-АП раздел 1 гр. 10 сумма 
стр. 3-10; 21-23</t>
  </si>
  <si>
    <t>{Ф.S03s разд.2 стл.1 стр.6}={Ф.S03s разд.1 стл.1 стр.93}</t>
  </si>
  <si>
    <t>(w,r,s,g,v) В разд.2 стр.6 должна равняться из раздела 1 строке 93 "о признании противоречащими федеральному законодательству нормативных правовых актов"</t>
  </si>
  <si>
    <t>{Ф.S03s разд.2 стл.1 стр.16}={Ф.S03s разд.1 стл.1 стр.94}</t>
  </si>
  <si>
    <t xml:space="preserve">(w,r,s,g,v) В разд.2 стр.16 должна равняться строке 94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</si>
  <si>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{Ф.S03s разд.2 стл.1 стр.42}&lt;={Ф.S03s разд.1 стл.1 стр.128}</t>
  </si>
  <si>
    <t>(w,r,s,g,v) В разд.2 стр. 42" рассм. материалов в порядке адм. судопроизв." стл.1 должна быть меньше или равна разд.1 стр.128 в стл.1</t>
  </si>
  <si>
    <t>Ф.S03s разд.1 стл.1 : [{стр.192}&gt;=({стр.193}+{сумма стр.195-198}+{стр.200})]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</si>
  <si>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</si>
  <si>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</si>
  <si>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А.И.Максимов</t>
  </si>
  <si>
    <t>Зам.начальника отдела С.А.Петровичева</t>
  </si>
  <si>
    <t>(8422)33-12-59</t>
  </si>
  <si>
    <t>13.07.2017 г.</t>
  </si>
  <si>
    <t>280, 280.1, 282, 282.1- 282.3</t>
  </si>
  <si>
    <t>Поступило гражданских и административных дел</t>
  </si>
  <si>
    <t xml:space="preserve">Окончено гражданских и административных дел </t>
  </si>
  <si>
    <t>в сроки свыше установленных  ГПК РФ и КАС РФ</t>
  </si>
  <si>
    <t xml:space="preserve">Рассмотрено
с вынесением 
решения 
по категориям 
гражданских и административных дел: 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</si>
  <si>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</si>
  <si>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 и КАС РФ</t>
  </si>
  <si>
    <t>из них с нарушением сроков ГПК РФ и КАС РФ</t>
  </si>
  <si>
    <t>Поступило гражданских и  административных дел в отчетном периоде</t>
  </si>
  <si>
    <t>по гражданским делам</t>
  </si>
  <si>
    <t>О защите избирательных прав и права на участие в референдуме граждан Российской Федерации (гл. 24 КАС РФ)</t>
  </si>
  <si>
    <t xml:space="preserve"> Об оспаривании результатов определения  кадастровой стоимости (гл. 25 КАС РФ)</t>
  </si>
  <si>
    <t>Административные дела, рассматриваемые Дисциплинарной коллегией Верховного Суда РФ (гл. 23 КАС РФ)</t>
  </si>
  <si>
    <t>О  присуждении компенсации за нарушение права на судопроизводство в разумный срок (гл. 26 КАС РФ)</t>
  </si>
  <si>
    <t>Об административном надзоре за лицами, освобожденными из мест лишения свободы (гл. 29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</si>
  <si>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</si>
  <si>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О госпитализации гражданина в медицинскую противотуберкулезную организацию в недобровольном порядке (гл. 31 КАС РФ)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</si>
  <si>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</si>
  <si>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 xml:space="preserve"> из них по искам прокурора (из строки 7 раздела 2 ф. 01 (S03)</t>
  </si>
  <si>
    <t xml:space="preserve"> из них по искам прокурора (из строки 12  раздела  2 ф.01 ( S03)</t>
  </si>
  <si>
    <t xml:space="preserve">Рассмотрено с вынесением  решения  по категориям административных дел (из строки 4 раздела 2 ф. 01 (S03): </t>
  </si>
  <si>
    <t>в том числе (из строки 6 раздела 2 ф. 01 (S03):</t>
  </si>
  <si>
    <t>в том числе (из строки 11 раздела 2 ф. 01 (S03):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</si>
  <si>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</si>
  <si>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</si>
  <si>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в том числе с оправданием осужденного,  прекращением дела по реабилитирующим основаниям</t>
  </si>
  <si>
    <t>форма 6 раздел 5 стр.6</t>
  </si>
  <si>
    <t>Апелляционных определений отменено и изменено судов апелляционной инстанции   
(по делам районных или гарнизонных судов)</t>
  </si>
  <si>
    <t xml:space="preserve">Рассмотрено  гражданских (административных) дел по жалобам и представлениям </t>
  </si>
  <si>
    <t>по уголовным  делам</t>
  </si>
  <si>
    <t>по гражданским, административным делам</t>
  </si>
  <si>
    <t>мес.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</si>
  <si>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</si>
  <si>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</si>
  <si>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</si>
  <si>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</si>
  <si>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</si>
  <si>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</si>
  <si>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</si>
  <si>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</si>
  <si>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</si>
  <si>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</si>
  <si>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</si>
  <si>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</si>
  <si>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</si>
  <si>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</si>
  <si>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</si>
  <si>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</si>
  <si>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</si>
  <si>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</si>
  <si>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</si>
  <si>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</si>
  <si>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</si>
  <si>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</si>
  <si>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</si>
  <si>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</si>
  <si>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</si>
  <si>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</si>
  <si>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</si>
  <si>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Окончено дел в первой инстанции</t>
  </si>
  <si>
    <t>в том числе приоста-новленные</t>
  </si>
  <si>
    <t>в том числе неприоста-новленные находятся 
в производстве судов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</si>
  <si>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</si>
  <si>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</si>
  <si>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</si>
  <si>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</si>
  <si>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</si>
  <si>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</si>
  <si>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</si>
  <si>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</si>
  <si>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</si>
  <si>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</si>
  <si>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</si>
  <si>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</si>
  <si>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</si>
  <si>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t>Наименование УСД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</si>
  <si>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</si>
  <si>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</si>
  <si>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</si>
  <si>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</si>
  <si>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</si>
  <si>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</si>
  <si>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</si>
  <si>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</si>
  <si>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</si>
  <si>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</si>
  <si>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</si>
  <si>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</si>
  <si>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</si>
  <si>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</si>
  <si>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</si>
  <si>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</si>
  <si>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</si>
  <si>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</si>
  <si>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</si>
  <si>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</si>
  <si>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</si>
  <si>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</si>
  <si>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</si>
  <si>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</si>
  <si>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</si>
  <si>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</si>
  <si>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</si>
  <si>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</si>
  <si>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</si>
  <si>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</si>
  <si>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</si>
  <si>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</si>
  <si>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</si>
  <si>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</si>
  <si>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</si>
  <si>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</si>
  <si>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</si>
  <si>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</si>
  <si>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</si>
  <si>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</si>
  <si>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</si>
  <si>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</si>
  <si>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</si>
  <si>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</si>
  <si>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</si>
  <si>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</si>
  <si>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</si>
  <si>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</si>
  <si>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</si>
  <si>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</si>
  <si>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</si>
  <si>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</si>
  <si>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</si>
  <si>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</si>
  <si>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</si>
  <si>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</si>
  <si>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</si>
  <si>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</si>
  <si>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</si>
  <si>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</si>
  <si>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</si>
  <si>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</si>
  <si>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</si>
  <si>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</si>
  <si>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</si>
  <si>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</si>
  <si>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</si>
  <si>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</si>
  <si>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</si>
  <si>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</si>
  <si>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</si>
  <si>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</si>
  <si>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</si>
  <si>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</si>
  <si>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</si>
  <si>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</si>
  <si>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</si>
  <si>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</si>
  <si>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</si>
  <si>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</si>
  <si>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</si>
  <si>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</si>
  <si>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</si>
  <si>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</si>
  <si>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</si>
  <si>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</si>
  <si>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</si>
  <si>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</si>
  <si>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</si>
  <si>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</si>
  <si>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</si>
  <si>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</si>
  <si>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</si>
  <si>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</si>
  <si>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</si>
  <si>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</si>
  <si>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</si>
  <si>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</si>
  <si>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</si>
  <si>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</si>
  <si>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</si>
  <si>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</si>
  <si>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</si>
  <si>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</si>
  <si>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</si>
  <si>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</si>
  <si>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</si>
  <si>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</si>
  <si>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</si>
  <si>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</si>
  <si>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</si>
  <si>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</si>
  <si>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</si>
  <si>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</si>
  <si>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</si>
  <si>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</si>
  <si>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</si>
  <si>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</si>
  <si>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</si>
  <si>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</si>
  <si>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</si>
  <si>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</si>
  <si>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</si>
  <si>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</si>
  <si>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</si>
  <si>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</si>
  <si>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</si>
  <si>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</si>
  <si>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</si>
  <si>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Поступило уголовных дел за отчетный период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</si>
  <si>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</si>
  <si>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</si>
  <si>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</si>
  <si>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</si>
  <si>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</si>
  <si>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</si>
  <si>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</si>
  <si>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</si>
  <si>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</si>
  <si>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</si>
  <si>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</si>
  <si>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</si>
  <si>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</si>
  <si>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</si>
  <si>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</si>
  <si>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</si>
  <si>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Число лиц, по делам которых применены принудительные меры к невменяемым</t>
  </si>
  <si>
    <t>из них удовлетворено таких представлений</t>
  </si>
  <si>
    <t>форма 1-АП раздел 1 гр.1 стр.1</t>
  </si>
  <si>
    <t>обязательные работы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</si>
  <si>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</si>
  <si>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Применение домашнего ареста судом (замена иной меры пресечения на домашний арест)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</si>
  <si>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</si>
  <si>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</si>
  <si>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</si>
  <si>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</si>
  <si>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</si>
  <si>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</si>
  <si>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код и номер телефона </t>
  </si>
  <si>
    <t>Наименование показателя</t>
  </si>
  <si>
    <t>из них по искам прокурора из (из строки 9 раздела 2 ф.01 (S03)</t>
  </si>
  <si>
    <t>Управления Судебного департамента 
в субъектах Российской Федерации</t>
  </si>
  <si>
    <t>Управлению Судебного департамента 
в субъекте Российской Федерации</t>
  </si>
  <si>
    <t xml:space="preserve">из них </t>
  </si>
  <si>
    <t>с ходатайствами о прекращении уголовного дела и назначении меры уголовно-процессуального характера в виде судебного штрафа</t>
  </si>
  <si>
    <t>форма 1 раздел 1 гр. 2 стр. 51</t>
  </si>
  <si>
    <t>158.1</t>
  </si>
  <si>
    <t xml:space="preserve">форма 1 раздел 1 гр. 12 стр. 8 </t>
  </si>
  <si>
    <t>по реабилитирующим основаниям</t>
  </si>
  <si>
    <t>по ходатайствам о прекращении уголовных дел с назначением судебного штрафа</t>
  </si>
  <si>
    <t>форма 1 раздел 1 гр. 29  стр. 36</t>
  </si>
  <si>
    <t>форма 1 раздел 4 гр. 1 стр. 22</t>
  </si>
  <si>
    <t>Количество рассмотренных ходатайств о продлении меры пресечения в виде домашнего ареста</t>
  </si>
  <si>
    <t>форма 1 раздел 4 гр. 2 стр. 22</t>
  </si>
  <si>
    <t>о взыскании в взносов в Пенсионный фонд, Фонд социального страхования и Федеральный фонд обязательного медицинского страхования</t>
  </si>
  <si>
    <t>форма 2  раздел 3 гр. 5 стр. 159</t>
  </si>
  <si>
    <t>Возвращено заявлений, жалоб (ст. 135, ч. 2 ст. 136 ГПК РФ), в том числе о вынесении судебного приказа, или в порядке административного судопроизводства 
(ч. 2 ст. 129 КАС РФ)</t>
  </si>
  <si>
    <t>форма 2 раздел 8 сумма гр. 1 и 2 стр. 41</t>
  </si>
  <si>
    <t>по административным делам</t>
  </si>
  <si>
    <t>по делам об административных правонарушениях</t>
  </si>
  <si>
    <t>форма 2 раздел 6 гр. 1 стр. 5</t>
  </si>
  <si>
    <t>по    уголовным    делам</t>
  </si>
  <si>
    <t>повторно на судебное разбирательство</t>
  </si>
  <si>
    <t xml:space="preserve">форма 1 раздел 2 гр. 1 стр. 2 </t>
  </si>
  <si>
    <t xml:space="preserve">форма 1 раздел 2 гр. 1 стр. 3 </t>
  </si>
  <si>
    <t xml:space="preserve">форма 1 раздел 2 гр. 1 стр. 4 </t>
  </si>
  <si>
    <t xml:space="preserve">форма 1 раздел 2 гр. 1 стр. 5 </t>
  </si>
  <si>
    <t>Всего лиц, в отношении которых дела рассмотрены по существу 
(число 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</si>
  <si>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 xml:space="preserve">форма 1 раздел 1 гр. 12  стр. 1 </t>
  </si>
  <si>
    <t>форма 1 раздел 1  гр. 12  стр. 2</t>
  </si>
  <si>
    <t xml:space="preserve">форма 1 раздел 1 гр. 12 стр. 3  </t>
  </si>
  <si>
    <t xml:space="preserve">форма 1 раздел 1 гр. 12  стр. 5  </t>
  </si>
  <si>
    <t xml:space="preserve">форма 1 раздел 1 гр. 12 стр. 7  </t>
  </si>
  <si>
    <t>Остаток нерассмотренных дел:</t>
  </si>
  <si>
    <t xml:space="preserve">форма 1 раздел 2 гр. 1 стр. 9 </t>
  </si>
  <si>
    <t xml:space="preserve">форма 1 раздел 2 гр. 1 стр. 10  </t>
  </si>
  <si>
    <t xml:space="preserve">форма 1 раздел 2 гр. 1 стр. 13  </t>
  </si>
  <si>
    <t xml:space="preserve">форма 1 раздел 2 гр. 1  стр. 15  </t>
  </si>
  <si>
    <t xml:space="preserve">форма 1 раздел 2 гр. 1 стр. 17  </t>
  </si>
  <si>
    <t xml:space="preserve">форма 1 раздел 2 гр. 1 стр. 18  </t>
  </si>
  <si>
    <t xml:space="preserve">форма 1 раздел 2 гр. 1 стр. 21 </t>
  </si>
  <si>
    <t>Освобождено из-под стражи осужденных, оправданных по приговору суда и лиц, 
в отношении которых дела прекращены</t>
  </si>
  <si>
    <t xml:space="preserve">форма 1 раздел 3 гр. 1 стр. 1 </t>
  </si>
  <si>
    <t xml:space="preserve">форма 1 раздел 3  гр. 1 стр. 3 </t>
  </si>
  <si>
    <t>Вынесено постановлений о рассмотрении дела в закрытом судебном заседании 
(п. 5 ч. 2 ст. 231 УПК РФ)</t>
  </si>
  <si>
    <t xml:space="preserve">форма 1 раздел 4 гр. 1 стр. 18  </t>
  </si>
  <si>
    <t xml:space="preserve">форма 1 раздел 4 гр. 2 стр. 18 </t>
  </si>
  <si>
    <t xml:space="preserve">форма 1 раздел 4 гр. 1 стр. 20  </t>
  </si>
  <si>
    <t xml:space="preserve">форма 1 раздел 4 гр. 2 стр. 20 </t>
  </si>
  <si>
    <t xml:space="preserve">форма 1 раздел 4 гр. 1 стр. 19 </t>
  </si>
  <si>
    <t xml:space="preserve">форма 1 раздел 4 гр. 2 стр. 19  </t>
  </si>
  <si>
    <t xml:space="preserve">форма 1 раздел 4 гр. 1 стр. 21 </t>
  </si>
  <si>
    <t xml:space="preserve">форма 1 раздел 4 гр. 2 стр. 21 </t>
  </si>
  <si>
    <t>Количество представлений о замене кратного штрафа, назначенного 
по ст. 204, 290, 291, 291.1 УК РФ (ч. 5 ст. 46 УК РФ)</t>
  </si>
  <si>
    <t>форма 1 раздел 7 гр. 2</t>
  </si>
  <si>
    <t>форма 1 раздел 7 гр. 3</t>
  </si>
  <si>
    <t>форма 1 раздел 7 гр. 6</t>
  </si>
  <si>
    <t>по    гражданским, административным делам</t>
  </si>
  <si>
    <t>форма 2 раздел 1 гр. 2 стр. 13</t>
  </si>
  <si>
    <t>форма 2 раздел 1 гр. 5 стр. 13</t>
  </si>
  <si>
    <t xml:space="preserve">форма 2 раздел 8 сумма гр.1 и  2 стр. 2 </t>
  </si>
  <si>
    <t xml:space="preserve">форма 2 раздел 8 сумма гр. 1 и 2 стр. 3 </t>
  </si>
  <si>
    <t xml:space="preserve">форма 2 раздел 8 сумма гр. 1 и 2 стр. 4 </t>
  </si>
  <si>
    <t xml:space="preserve">форма 2 раздел 8 сумма гр. 1 и 2 стр. 5 </t>
  </si>
  <si>
    <t xml:space="preserve">форма 2 раздел 8 сумма гр. 1 и 2 стр. 6 </t>
  </si>
  <si>
    <t xml:space="preserve">форма 2 раздел 8 сумма гр. 1 и 2 стр. 7 </t>
  </si>
  <si>
    <t xml:space="preserve">форма 2 раздел 8 сумма гр. 1 и 2 стр. 8 </t>
  </si>
  <si>
    <t xml:space="preserve">форма 2 раздел 8 сумма гр. 1 и 2 стр. 9 </t>
  </si>
  <si>
    <t xml:space="preserve">форма 2 раздел 8 сумма гр. 1 и 2 стр.10 </t>
  </si>
  <si>
    <t xml:space="preserve">форма 2 раздел 8 сумма гр. 1 и  2 стр. 11 </t>
  </si>
  <si>
    <t>Отказано в приеме заявлений, жалоб, в том числе в вынесении судебного приказа в порядке 
ст. 134 ГПК РФ, 128 КАС РФ</t>
  </si>
  <si>
    <t>форма 1-АП раздел 1 гр. 2 стр. 1</t>
  </si>
  <si>
    <t>форма 1-АП раздел 1 гр. 4 стр. 1</t>
  </si>
  <si>
    <t>форма 1-АП раздел 1 гр. 3 стр. 1</t>
  </si>
  <si>
    <t>форма 1-АП раздел 1 гр. 5 стр. 1</t>
  </si>
  <si>
    <t>форма 1-АП раздел 2 стр. 3</t>
  </si>
  <si>
    <t>форма 1-АП раздел 2 стр. 4</t>
  </si>
  <si>
    <t>форма 1-АП раздел 1 гр. 10 стр. 1</t>
  </si>
  <si>
    <t>форма 1-АП раздел 1 гр. 16 стр. 1</t>
  </si>
  <si>
    <t>форма 1-АП раздел 1 гр. 17 стр. 1</t>
  </si>
  <si>
    <t>форма 1-АП раздел 1 гр. 18 стр. 1</t>
  </si>
  <si>
    <t>форма 1-АП раздел 1 гр. 19 стр. 1</t>
  </si>
  <si>
    <t>форма 1-АП раздел 1 гр. 20 стр. 1</t>
  </si>
  <si>
    <t>форма 1-АП раздел 1 гр. 21 стр. 1</t>
  </si>
  <si>
    <t>форма 1-АП раздел 1 гр. 22 стр. 1</t>
  </si>
  <si>
    <t>за правонарушения, связанные с незаконным оборотом наркотиков 
(ст. 6.8,  6.9, 6.9.1, 6.13,  6.15,  6.16, 6.16.1, 6.18, 10.5.1, ч. 2 и ч. 3 ст. 20.20 КоАП РФ)</t>
  </si>
  <si>
    <t>материалы</t>
  </si>
  <si>
    <t>Рассмотрено материалов в порядке гражданского (ГПК РФ) и административного судопроизводства  (КАС РФ)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</si>
  <si>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</si>
  <si>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2 раздел 6 гр. 1 стр. 1</t>
  </si>
  <si>
    <t>форма 2 раздел 6 гр. 1 стр. 2</t>
  </si>
  <si>
    <t xml:space="preserve">Принято к производству заявлений  о присуждении компенсации за нарушение права 
на судопроизводство в разумный срок </t>
  </si>
  <si>
    <t>Рассмотрено с вынесением решения о присуждении компенсации за нарушение права 
на судопроизводство в разумный срок</t>
  </si>
  <si>
    <t xml:space="preserve">Принято к производству заявлений  о присуждении компенсации за нарушение права на исполнение судебного акта в разумный срок </t>
  </si>
  <si>
    <t xml:space="preserve">суд присяжных  </t>
  </si>
  <si>
    <t>уголовные дела</t>
  </si>
  <si>
    <t>форма 6 по делам мировых судей раздел 1 гр. 2 стр. 5</t>
  </si>
  <si>
    <t>форма 6 по делам мировых судей раздел 1 гр. 7 стр. 5</t>
  </si>
  <si>
    <t>форма 6 по делам мировых судей  раздел 1 гр. 8 стр. 5</t>
  </si>
  <si>
    <t>гражданские и административные дела 
(ГПК РФ и КАС РФ)</t>
  </si>
  <si>
    <t xml:space="preserve">форма 7 по делам мировых судей раздел 1 гр. 7 стр. 11 </t>
  </si>
  <si>
    <t>форма 7 по делам мировых судей раздел 1 гр. 9 стр. 11</t>
  </si>
  <si>
    <t xml:space="preserve">форма 7 по делам мировых судей раздел 1 гр. 12 стр. 11 </t>
  </si>
  <si>
    <t>из них на постановления судей (мировых судей)</t>
  </si>
  <si>
    <t>Апелляционная инстанция на судебные постановления, вынесенные федеральными судами  (заполняют областные и равные им суды, окружные (флотские) военные суды, Верховный Суд РФ)</t>
  </si>
  <si>
    <t>сумма форм 6 по всем уровням судов раздел 1 гр. 2 стр. 5</t>
  </si>
  <si>
    <t>сумма форм 6 по всем уровням судов раздел 1 гр. 7 стр. 5</t>
  </si>
  <si>
    <t>сумма форм 6 по всем уровням судов раздел 1 гр. 8 стр. 5</t>
  </si>
  <si>
    <t>форма 6 сумма раздела 7 сумма гр. 4 и 9  стр.1 и раздела 8 сумма гр. 4 и  9 стр. 1</t>
  </si>
  <si>
    <t>гражданские  и административные дела</t>
  </si>
  <si>
    <t>сумма форм  7 по уровням всех судов раздел 1 гр. 7 стр. 11</t>
  </si>
  <si>
    <t>сумма форм  7 по уровням всех судов раздел 1 гр. 9 стр. 11</t>
  </si>
  <si>
    <t>сумма форм  7 по уровням всех судов раздел 1 гр. 12 стр. 11</t>
  </si>
  <si>
    <t>сумма форм 8 по всем уровням судов   раздел 2 гр. 11 стр. 1</t>
  </si>
  <si>
    <t>сумма форм 8 по всем уровням судов  раздел 2 гр. 12 стр. 1</t>
  </si>
  <si>
    <t>сумма форм 8 по уровням всех судов раздел 2 сумма гр. 7 и  9  стр. 1</t>
  </si>
  <si>
    <t>сумма формы 8 по уровням всех судов раздел 2 сумма гр. 8 и 10 стр. 1</t>
  </si>
  <si>
    <t>сумма формы 8 по делам районных или гарнизонных судов и ормы 8 по делам мировых судей раздел 3 гр. 7 стр. 1</t>
  </si>
  <si>
    <t>сумма формы 8 по делам районных или гарнизонных судов и Формы 8 по делам мировых судей раздел 3 гр. 2 стр. 1</t>
  </si>
  <si>
    <t>сумма формы 8 по делам районных или гарнизонных судов и формы 8 по делам мировых судей раздел 3 гр. 14 стр. 1</t>
  </si>
  <si>
    <t>Отменены оправдательные приговоры, вынесенные судом I инстанции (по числу лиц)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</si>
  <si>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 гр. 15 стр. 1</t>
  </si>
  <si>
    <t>сумма формы 8 по делам районных судов или гарнизонных судов и формы 8 по делам мировых судей раздел 3 сумма гр. 20 и 21 стр. 2</t>
  </si>
  <si>
    <t>сумма формы 8 по делам районных или гарнизонных судов и формы 8 по делам мировых судей раздел 3 гр. 7 стр. 2</t>
  </si>
  <si>
    <t>в том числе с прекращением дела по реабилитирующим основаниям  
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</si>
  <si>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 2 стр. 2</t>
  </si>
  <si>
    <t>Изменены постановления апелляционной инстанции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</si>
  <si>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 13 стр. 2</t>
  </si>
  <si>
    <t>сумма форм 9 по всем уровням судов  раздел 2 гр. 7 стр. 1</t>
  </si>
  <si>
    <t>сумма форм 9 по всем уровням судов  раздел 2 сумма гр. 3 и  5 стр. 1</t>
  </si>
  <si>
    <t>Апелляционных определений отменено судов апелляционной инстанции   
(по делам мировых судей)</t>
  </si>
  <si>
    <t>Апелляционных определений изменено судов апелляционной инстанции   
(по делам мировых судей)</t>
  </si>
  <si>
    <t>Поступило</t>
  </si>
  <si>
    <t>из них по искам прокурора (из строки 14 раздела 2 ф. 01 (S03)</t>
  </si>
  <si>
    <t xml:space="preserve"> Об оспаривании решений, действий (бездействия) органов гос.власти,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 (гл. 22 КАС РФ)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</si>
  <si>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</si>
  <si>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
(гл. 28 КАС РФ)</t>
  </si>
  <si>
    <t xml:space="preserve">форма 1 раздел 3 гр. 1 стр. 2 </t>
  </si>
  <si>
    <t>дата составления отчета</t>
  </si>
  <si>
    <t>форма 2 раздел 3 гр. 2 стр. 164</t>
  </si>
  <si>
    <t>форма 2 раздел 3 гр. 15 стр. 164</t>
  </si>
  <si>
    <t>форма 2 раздел 3 гр. 16 стр. 164</t>
  </si>
  <si>
    <t>форма 2 раздел 3 гр. 5 стр. 164</t>
  </si>
  <si>
    <t>форма 2 раздел 3 гр. 6 стр. 164</t>
  </si>
  <si>
    <t>Об оспаривании нормативных правовых актов 
(о признании противоречащими федеральному законодательству нормативных правовых актов)  (гл. 21 КАС РФ)</t>
  </si>
  <si>
    <t>форма 2 раздел 3 гр. 5 стр. 14</t>
  </si>
  <si>
    <t>нормативных правовых актов субъектов Российской Федерации</t>
  </si>
  <si>
    <t>нормативных правовых актов органов местного самоуправления</t>
  </si>
  <si>
    <t>форма 2 раздел 3 гр. 6 стр. 14</t>
  </si>
  <si>
    <t>форма 2 раздел 3 гр. 5 стр. 38</t>
  </si>
  <si>
    <t>форма 2 раздел 3 гр. 6 стр. 38</t>
  </si>
  <si>
    <t>форма 2 раздел 3 гр. 5 стр. 80</t>
  </si>
  <si>
    <t>форма 2 раздел 3 гр. 6 стр. 80</t>
  </si>
  <si>
    <t>форма 2 раздел 3 гр. 5 стр. 97</t>
  </si>
  <si>
    <t>форма 2 раздел 3 гр. 6 стр. 97</t>
  </si>
  <si>
    <t>форма 2 раздел 3 гр. 5 стр. 102</t>
  </si>
  <si>
    <t>форма 2 раздел 3 гр. 6 стр. 102</t>
  </si>
  <si>
    <t>форма 2 раздел 3 гр. 5 стр. 113</t>
  </si>
  <si>
    <t>форма 2 раздел 3 гр. 6 стр. 113</t>
  </si>
  <si>
    <t>форма 2 раздел 3 гр. 5 стр. 138</t>
  </si>
  <si>
    <t>форма 2 раздел 3 гр. 6 стр. 138</t>
  </si>
  <si>
    <t>форма 2 раздел 3 гр. 5 стр. 143</t>
  </si>
  <si>
    <t>форма 2 раздел 3 гр. 6 стр. 143</t>
  </si>
  <si>
    <t>форма 2 раздел 3 гр. 5 стр. 149</t>
  </si>
  <si>
    <t>форма 2 раздел 3 гр. 6 стр. 149</t>
  </si>
  <si>
    <t>форма 2 раздел 3 гр. 5 стр. 154</t>
  </si>
  <si>
    <t>форма 2 раздел 3 гр. 6 стр. 154</t>
  </si>
  <si>
    <t>форма 2 раздел 3 гр. 5 стр. 157</t>
  </si>
  <si>
    <t>форма 2 раздел 3 гр. 6 стр. 157</t>
  </si>
  <si>
    <t>О взыскании денежных сумм в счет уплаты установленных законом обязательных платежей и санкций с физических лиц  
(гл. 32 КАС РФ, в т.ч. рассматриваемые  в порядке гл. 11.1 КАС РФ)</t>
  </si>
  <si>
    <t>форма 2 раздел 3 гр. 5 стр. 162</t>
  </si>
  <si>
    <t>форма 2 раздел 3 гр. 6 стр. 162</t>
  </si>
  <si>
    <t>форма 2 раздел 3 гр. 5 стр. 163</t>
  </si>
  <si>
    <t>форма 2 раздел 3 гр. 6 стр. 163</t>
  </si>
  <si>
    <t>форма 2 раздел 3 гр. 11 стр. 164</t>
  </si>
  <si>
    <t>форма 2 раздел 3 гр. 17 стр. 164</t>
  </si>
  <si>
    <t>Рассмотрено материалов в порядке административного судопроизводства  
(из строки 128 раздела 1 ф. 01 (S03)</t>
  </si>
  <si>
    <t>форма № 2 сумма раздела 6 гр. 1 стр. 3 и раздела 9  гр. 2 по строкам 1, 3, 5, 6, 9, 10, 16, 17, 18, 19, 20</t>
  </si>
  <si>
    <t>I инстанция (продолжение)</t>
  </si>
  <si>
    <t>по уголовным делам 
(продолжение)</t>
  </si>
  <si>
    <t>уголовные дела 
(продолжены)</t>
  </si>
  <si>
    <t>Апелляционная инстанция на судебные постановления, вынесенные федеральными судами 
(заполняют областные и равные им суды, окружные (флотские) военные суды, Верховный Суд РФ) (продолжение)</t>
  </si>
  <si>
    <t>Уголовные дела 
(продолжение)</t>
  </si>
  <si>
    <t>Кассационная инстанция
(заполняют областные и равные им суды, ОВС, ВС РФ)</t>
  </si>
  <si>
    <r>
      <t xml:space="preserve">Суд присяжных 
</t>
    </r>
    <r>
      <rPr>
        <sz val="12"/>
        <rFont val="Times New Roman"/>
        <family val="1"/>
      </rPr>
      <t xml:space="preserve">(представляет только Верховный Суд РФ по делам областных и равных им судов, окружных воен.суд.) </t>
    </r>
  </si>
  <si>
    <t xml:space="preserve">форма 1 раздел 1 гр. 2 стр. 36 </t>
  </si>
  <si>
    <t xml:space="preserve">форма 1 раздел 1 гр. 2 стр. 49 </t>
  </si>
  <si>
    <t xml:space="preserve">форма 1 раздел 1 гр. 11 стр. 36  </t>
  </si>
  <si>
    <t xml:space="preserve">форма 1 раздел 1 гр. 8  стр. 36  </t>
  </si>
  <si>
    <t>форма 1 раздел 1 сумма гр. 3 и 4 стр. 41</t>
  </si>
  <si>
    <t>форма 1 раздел 1 гр. 9 стр. 36</t>
  </si>
  <si>
    <t>форма 1 раздел 1 сумма  гр. 12-16 стр. 36</t>
  </si>
  <si>
    <t xml:space="preserve">форма 1 раздел 1  гр. 12  стр. 36 </t>
  </si>
  <si>
    <t>форма 1 раздел 1 гр. 12  стр. 45</t>
  </si>
  <si>
    <t xml:space="preserve">форма 1 раздел 1 гр. 12 стр. 46  </t>
  </si>
  <si>
    <t>форма 1 раздел 1 гр. 12  стр. 47</t>
  </si>
  <si>
    <t>форма 1 раздел 1  гр. 12 стр. 48</t>
  </si>
  <si>
    <t xml:space="preserve">форма 1 раздел 1 гр. 12 стр. 41  </t>
  </si>
  <si>
    <t xml:space="preserve">форма 1 раздел 1 гр. 12  стр. 38 </t>
  </si>
  <si>
    <t xml:space="preserve">форма 1 раздел 1 гр. 12 стр. 11  </t>
  </si>
  <si>
    <t xml:space="preserve">форма 1 раздел 1 гр. 12 стр. 12  </t>
  </si>
  <si>
    <t xml:space="preserve">форма 1 раздел 1 гр. 12 стр. 13  </t>
  </si>
  <si>
    <t xml:space="preserve">форма 1 раздел 1 гр. 12  стр. 16 </t>
  </si>
  <si>
    <t xml:space="preserve">форма 1 раздел 1 гр. 12  стр. 17  </t>
  </si>
  <si>
    <t>205.1-205.6, 206</t>
  </si>
  <si>
    <t xml:space="preserve">форма 1 раздел 1 гр. 12 стр. 18  </t>
  </si>
  <si>
    <t>форма 1 раздел 1 гр. 12 стр. 20</t>
  </si>
  <si>
    <t xml:space="preserve">форма 1 раздел 1 гр. 12 стр. 22 </t>
  </si>
  <si>
    <t>228-234.1</t>
  </si>
  <si>
    <t xml:space="preserve">форма 1 раздел 1 гр. 12  стр. 24  </t>
  </si>
  <si>
    <t xml:space="preserve">форма 1 раздел 1 гр. 12  стр. 27 </t>
  </si>
  <si>
    <t xml:space="preserve">форма 1 раздел 1 гр. 12  стр. 29 </t>
  </si>
  <si>
    <t>форма 1 раздел 1 гр. 12  стр. 30</t>
  </si>
  <si>
    <t xml:space="preserve">форма 1 раздел 1 гр. 13  стр. 36  </t>
  </si>
  <si>
    <t>форма 1 раздел 1 гр. 13 стр. 36 минус стр. 33</t>
  </si>
  <si>
    <t>форма 1 раздел 1 сумма гр. 14 и 15 стр. 36</t>
  </si>
  <si>
    <t>форма 1 раздел 1 гр. 14  стр. 36</t>
  </si>
  <si>
    <t>форма 1 раздел 1 сумма гр. 14 и 15 стр. 41</t>
  </si>
  <si>
    <t xml:space="preserve">форма 1 раздел 1 гр. 16 стр. 36 </t>
  </si>
  <si>
    <t xml:space="preserve">форма 1 раздел 1 гр. 17 стр. 36 </t>
  </si>
  <si>
    <t>форма 1 раздел 1 гр. 10 стр. 36</t>
  </si>
  <si>
    <t>форма 1 сумма  раздела 2  гр. 1 стр. 24   и раздела 1 суммы гр. 13, 14 и 15 стр. 40</t>
  </si>
  <si>
    <t xml:space="preserve">форма 1 сумма  раздела 2 гр. 1 стр. 26,   раздела 9  гр. 7 стр. 1  и раздела 10  гр. 7 стр. 1  </t>
  </si>
  <si>
    <t>форма 1 раздел 4 гр. 1 стр. 47</t>
  </si>
  <si>
    <t>форма 1 раздел 4 гр. 2 стр. 47</t>
  </si>
  <si>
    <t xml:space="preserve">форма 1 сумма раздела 2 гр. 1 стр. 25,  раздела 9  гр. 6 стр. 1 и раздела 10 гр. 6 стр. 1  </t>
  </si>
  <si>
    <t>форма 2 раздел 1 гр. 15 стр. 13</t>
  </si>
  <si>
    <t>форма 2 раздел 1 гр. 16 стр. 13</t>
  </si>
  <si>
    <t>форма 2 раздел 2 гр. 5 сумма стр. 30-36</t>
  </si>
  <si>
    <t>форма 2 раздел 2 гр. 5 стр. 47</t>
  </si>
  <si>
    <t>форма 2  раздел 2 гр. 5 стр. 113</t>
  </si>
  <si>
    <t>форма 2  раздел 3 гр. 5 стр. 158</t>
  </si>
  <si>
    <t>приостановление и прекращение деятельности общественных организаций, партий, СМИ</t>
  </si>
  <si>
    <t>Форма 2 раздел 2 гр. 5 стр. 125 минус стр.113</t>
  </si>
  <si>
    <t>форма 2 раздел 2 гр. 5 сумма стр.191 и 192</t>
  </si>
  <si>
    <t>форма 2 раздел 1 гр. 17 стр. 13</t>
  </si>
  <si>
    <t xml:space="preserve">форма 2 раздел 8 сумма гр. 1 и 2 стр. 38 </t>
  </si>
  <si>
    <t xml:space="preserve">форма 2 раздел 8 сумма гр. 1 и 2 стр. 39 </t>
  </si>
  <si>
    <t>форма 2 раздел 8 сумма гр. 1 и 2 стр. 40</t>
  </si>
  <si>
    <t>форма 2 раздел 8 сумма гр. 1 и 2 стр. 43</t>
  </si>
  <si>
    <t>за правонарушения, связанные с избирательными правами 
(ст. 5.1, 5.3-5.25, 5.45-5.52, 5.56, 5.58, 5.69 КоАП РФ)</t>
  </si>
  <si>
    <t>форма 1-АП раздел 1 гр. 10 сумма 
стр. 37-39, 42-45, 47, 102,  305-306</t>
  </si>
  <si>
    <t>форма 1-АП раздел 1 гр. 10 
сумма стр. 113-132</t>
  </si>
  <si>
    <t>форма 1-АП раздел 1 гр. 10 
сумма стр. 192-216</t>
  </si>
  <si>
    <t>форма 1-АП раздел 1 гр. 10 
сумма стр. 246-256</t>
  </si>
  <si>
    <t>форма № 1 раздел 4 гр. 1 стр. 71</t>
  </si>
  <si>
    <t>форма № 2 сумма раздела 6 гр. 1 стр. 1 и раздел 9 сумма гр. 1 и гр. 2 по строкам 1, 3, 5, 6, 9, 10, 16, 17, 18, 19, 20</t>
  </si>
  <si>
    <t>Рассмотрено материалов в порядке законодательства по делам об административных правонарушениях</t>
  </si>
  <si>
    <t>форма № 1-АП раздел 2 гр. 1 
сумма стр. 16-20</t>
  </si>
  <si>
    <t>форма 2 раздел 6 гр. 1 стр. 4</t>
  </si>
  <si>
    <t>форма 2 раздел 6 гр. 1 стр. 3</t>
  </si>
  <si>
    <t>форма 2 раздел 3 гр. 2 сумма стр. 104-106 и стр. 109-110</t>
  </si>
  <si>
    <t>форма 2 раздел 3 гр. 5 сумма стр. 104-106 и стр. 109-110</t>
  </si>
  <si>
    <t>форма 2 раздел 3 гр. 6 сумма стр. 104 и 109</t>
  </si>
  <si>
    <t>форма 2 раздел 3 гр. 6 сумма стр. 105-106  и стр. 110</t>
  </si>
  <si>
    <t>форма 2 раздел 3 гр. 2 сумма стр. 107 и 111</t>
  </si>
  <si>
    <t>форма 2 раздел 3 гр. 5 сумма стр. 107 и 111</t>
  </si>
  <si>
    <t>форма 2 раздел 3 гр. 6 сумма стр. 107 и 111</t>
  </si>
  <si>
    <t>форма 1  раздел 1 гр. 8 стр. 44</t>
  </si>
  <si>
    <t>форма 1  раздел 1 гр. 9 стр. 44</t>
  </si>
  <si>
    <t>форма 1  раздел 1 гр. 3 стр. 44</t>
  </si>
  <si>
    <t xml:space="preserve">форма 1  раздел 1 гр. 12 стр. 44 </t>
  </si>
  <si>
    <t>форма 1   раздел 1 гр. 13 стр. 44</t>
  </si>
  <si>
    <t>форма 1   раздел 1 гр.17 стр. 44</t>
  </si>
  <si>
    <t>форма 1  раздел 1 гр. 10 стр. 44</t>
  </si>
  <si>
    <t>форма 6 по делам мировых судей  раздел 4 гр. 12 стр. 36</t>
  </si>
  <si>
    <t>форма 6 по делам мировых судей  раздел 4 сумма гр. 2  и 7 стр. 36</t>
  </si>
  <si>
    <t>форма 6 по делам мировых судей раздел 4 гр. 6 стр. 36</t>
  </si>
  <si>
    <t>форма 6 по делам мировых судей раздел 4 гр. 18 стр. 36</t>
  </si>
  <si>
    <t>форма 6 по делам мировых судей раздел 4 гр. 24 стр. 36</t>
  </si>
  <si>
    <t xml:space="preserve">форма 7 по делам мировых судей сумма раздела 3 гр. 7 стр. 219  и раздела 4  гр. 7 стр. 164 </t>
  </si>
  <si>
    <t>форма 7 по делам мировых судей сумма раздела 3 гр. 5 стр. 219 и раздела 4 гр. 5 стр. 164</t>
  </si>
  <si>
    <t>форма 7 по делам мировых судей сумма раздела 3 гр. 8 стр. 219 и раздела 4 гр. 8 стр. 164</t>
  </si>
  <si>
    <t>форма 1-АП раздел 5 гр. 1 стр. 1</t>
  </si>
  <si>
    <t>форма 1-АП раздел 5 гр. 1 сумма стр. 3 и 4</t>
  </si>
  <si>
    <t xml:space="preserve">форма 1-АП раздел 5 сумма гр. 23 и 24 стр. 1 </t>
  </si>
  <si>
    <t xml:space="preserve">форма 1-АП раздел 5 сумма гр. 23 и гр. 24 по строкам 3 и 4  </t>
  </si>
  <si>
    <t>Отменены обвинительные приговоры по числу лиц 
(по делам районных судов или гарнизонных военных судов)</t>
  </si>
  <si>
    <t>форма 6 по делам районных или гарнизонных судов раздел 4 гр. 12 стр. 36 за вычетом раздела 4 гр. 6 стр. 36</t>
  </si>
  <si>
    <t>в том числе  по реабилитирующим основаниям 
(по делам районных судов или гарнизонных военных судов)</t>
  </si>
  <si>
    <t>форма 6 по делам районных или гарнизонных судов раздел 4 гр. 7 стр. 36</t>
  </si>
  <si>
    <t>Изменены обвинительные приговоры по числу лиц  
(по делам районных судов или гарнизонных военных судов)</t>
  </si>
  <si>
    <t>форма 6 по делам районных или гарнизонных судов раздел 4 гр. 18 стр. 36</t>
  </si>
  <si>
    <t>Отменены оправдательные приговоры по числу лиц  
(по делам районных судов или гарнизонных военных судов)</t>
  </si>
  <si>
    <t>форма 6 по делам районных или гарнизонных судов раздел 4 гр. 24 стр. 36</t>
  </si>
  <si>
    <t>Отменены постановления о возвращении дела прокурору 
(по делам районных судов или гарнизонных военных судов)</t>
  </si>
  <si>
    <t>форма 6 по делам районных или гарнизонных судов раздел 4 гр. 28 стр. 36</t>
  </si>
  <si>
    <r>
      <t>Отменены Верховным Судом РФ обвинительные приговоры по числу лиц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</si>
  <si>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сумма форм 6 по делам ОВС и областных и равных им судов раздел 4 гр. 12 стр. 36 за вычетом раздела 4 гр. 6 стр. 36</t>
  </si>
  <si>
    <r>
      <t>в том числе  по реабилитирующим основаниям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</si>
  <si>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7 стр. 36</t>
  </si>
  <si>
    <r>
      <t>Изменены Верховным Судом РФ обвинительные приговоры  по числу лиц 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</si>
  <si>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18 стр. 36</t>
  </si>
  <si>
    <r>
      <t>Отменены ВС оправдательные приговоры по числу лиц 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</si>
  <si>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24 стр. 36</t>
  </si>
  <si>
    <r>
      <t>Отменены  постановления о возвращении дела прокурору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</si>
  <si>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28 стр. 36</t>
  </si>
  <si>
    <t>форма 6 сумма раздела 7 сумма гр. 5 и 10 стр.1 и раздела 8 сумма гр. 5 и 10 стр. 1</t>
  </si>
  <si>
    <t>Отменены решения (по делам районных судов или гарнизонных военных  судов)</t>
  </si>
  <si>
    <t>сумма форм  7 по делам районных или гарнизонных судов сумма раздела 3 гр. 7 стр. 219 и раздела 4 гр. 7 стр. 164</t>
  </si>
  <si>
    <t>Изменены решения (по делам районных судов или гарнизонных военных судов)</t>
  </si>
  <si>
    <t>сумма форм  7 по делам районных или гарнизонных судов сумма раздела 3 гр. 8 стр. 219 и раздела 4 гр. 8 стр. 164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</si>
</sst>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#,##0.00&quot;р.&quot;;[Red]#,##0.00&quot;р.&quot;"/>
    <numFmt numFmtId="185" formatCode="#,##0.00_р_.;[Red]#,##0.00_р_."/>
    <numFmt numFmtId="186" formatCode="#,##0.00_р_."/>
    <numFmt numFmtId="187" formatCode="0.0"/>
    <numFmt numFmtId="188" formatCode="[&lt;=9999999]###\-####;\(###\)\ ###\-####"/>
    <numFmt numFmtId="189" formatCode="[$-F800]dddd\,\ mmmm\ dd\,\ yyyy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Times New Roman"/>
      <family val="1"/>
    </font>
    <font>
      <b/>
      <sz val="18"/>
      <name val="Times New Roman CYR"/>
      <family val="0"/>
    </font>
    <font>
      <b/>
      <sz val="17"/>
      <name val="Times New Roman"/>
      <family val="1"/>
    </font>
    <font>
      <sz val="18"/>
      <name val="Calibri"/>
      <family val="2"/>
    </font>
    <font>
      <sz val="18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3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3" fillId="0" borderId="0" xfId="0" applyFont="1" applyAlignment="1">
      <alignment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62" applyFont="1" applyFill="1" applyAlignment="1" applyProtection="1">
      <alignment shrinkToFi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Border="1" applyAlignment="1" applyProtection="1">
      <alignment wrapText="1"/>
      <protection locked="0"/>
    </xf>
    <xf numFmtId="0" fontId="2" fillId="0" borderId="0" xfId="62" applyFont="1" applyFill="1" applyProtection="1">
      <alignment/>
      <protection locked="0"/>
    </xf>
    <xf numFmtId="0" fontId="3" fillId="0" borderId="0" xfId="62" applyFont="1" applyFill="1" applyBorder="1" applyProtection="1">
      <alignment/>
      <protection locked="0"/>
    </xf>
    <xf numFmtId="0" fontId="1" fillId="0" borderId="11" xfId="62" applyFont="1" applyFill="1" applyBorder="1" applyAlignment="1" applyProtection="1">
      <alignment wrapText="1"/>
      <protection locked="0"/>
    </xf>
    <xf numFmtId="0" fontId="1" fillId="0" borderId="12" xfId="62" applyFont="1" applyFill="1" applyBorder="1" applyAlignment="1" applyProtection="1">
      <alignment wrapText="1"/>
      <protection locked="0"/>
    </xf>
    <xf numFmtId="0" fontId="1" fillId="0" borderId="13" xfId="62" applyFont="1" applyFill="1" applyBorder="1" applyAlignment="1" applyProtection="1">
      <alignment wrapText="1"/>
      <protection locked="0"/>
    </xf>
    <xf numFmtId="0" fontId="2" fillId="0" borderId="0" xfId="62" applyFont="1" applyFill="1" applyBorder="1" applyAlignment="1" applyProtection="1">
      <alignment/>
      <protection locked="0"/>
    </xf>
    <xf numFmtId="0" fontId="2" fillId="0" borderId="14" xfId="62" applyFont="1" applyFill="1" applyBorder="1" applyProtection="1">
      <alignment/>
      <protection locked="0"/>
    </xf>
    <xf numFmtId="0" fontId="2" fillId="0" borderId="0" xfId="62" applyFont="1" applyFill="1" applyBorder="1" applyAlignment="1" applyProtection="1">
      <alignment vertical="top" wrapText="1"/>
      <protection locked="0"/>
    </xf>
    <xf numFmtId="0" fontId="2" fillId="0" borderId="0" xfId="62" applyFont="1" applyFill="1" applyBorder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Protection="1">
      <alignment/>
      <protection locked="0"/>
    </xf>
    <xf numFmtId="0" fontId="33" fillId="0" borderId="15" xfId="64" applyFont="1" applyFill="1" applyBorder="1" applyProtection="1">
      <alignment/>
      <protection/>
    </xf>
    <xf numFmtId="0" fontId="3" fillId="0" borderId="16" xfId="64" applyFont="1" applyFill="1" applyBorder="1" applyProtection="1">
      <alignment/>
      <protection/>
    </xf>
    <xf numFmtId="0" fontId="1" fillId="0" borderId="0" xfId="62" applyFont="1" applyFill="1" applyBorder="1" applyAlignment="1" applyProtection="1">
      <alignment vertical="center" wrapText="1"/>
      <protection locked="0"/>
    </xf>
    <xf numFmtId="0" fontId="2" fillId="0" borderId="0" xfId="64" applyFont="1" applyFill="1" applyProtection="1">
      <alignment/>
      <protection/>
    </xf>
    <xf numFmtId="0" fontId="1" fillId="0" borderId="16" xfId="64" applyFont="1" applyFill="1" applyBorder="1" applyAlignment="1" applyProtection="1">
      <alignment horizontal="left"/>
      <protection locked="0"/>
    </xf>
    <xf numFmtId="0" fontId="1" fillId="0" borderId="17" xfId="64" applyFont="1" applyFill="1" applyBorder="1" applyAlignment="1" applyProtection="1">
      <alignment horizontal="left"/>
      <protection locked="0"/>
    </xf>
    <xf numFmtId="0" fontId="34" fillId="0" borderId="0" xfId="62" applyFont="1" applyFill="1" applyBorder="1" applyAlignment="1" applyProtection="1">
      <alignment horizontal="center" vertical="top"/>
      <protection locked="0"/>
    </xf>
    <xf numFmtId="0" fontId="34" fillId="0" borderId="0" xfId="62" applyFont="1" applyFill="1" applyProtection="1">
      <alignment/>
      <protection locked="0"/>
    </xf>
    <xf numFmtId="0" fontId="2" fillId="0" borderId="0" xfId="62" applyFont="1" applyFill="1" applyBorder="1" applyAlignment="1" applyProtection="1">
      <alignment horizontal="center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3" fillId="0" borderId="0" xfId="62" applyFont="1" applyFill="1" applyBorder="1" applyProtection="1">
      <alignment/>
      <protection/>
    </xf>
    <xf numFmtId="0" fontId="4" fillId="0" borderId="0" xfId="62" applyFont="1" applyFill="1" applyBorder="1" applyProtection="1">
      <alignment/>
      <protection/>
    </xf>
    <xf numFmtId="14" fontId="3" fillId="0" borderId="0" xfId="62" applyNumberFormat="1" applyFont="1" applyFill="1" applyBorder="1" applyProtection="1">
      <alignment/>
      <protection/>
    </xf>
    <xf numFmtId="0" fontId="35" fillId="0" borderId="0" xfId="62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 quotePrefix="1">
      <alignment shrinkToFit="1"/>
      <protection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39" fillId="0" borderId="12" xfId="62" applyFont="1" applyFill="1" applyBorder="1" applyAlignment="1" applyProtection="1">
      <alignment horizontal="left" wrapText="1"/>
      <protection locked="0"/>
    </xf>
    <xf numFmtId="0" fontId="39" fillId="0" borderId="12" xfId="62" applyFont="1" applyFill="1" applyBorder="1" applyAlignment="1" applyProtection="1">
      <alignment horizontal="center" wrapText="1"/>
      <protection locked="0"/>
    </xf>
    <xf numFmtId="0" fontId="39" fillId="0" borderId="12" xfId="62" applyFont="1" applyFill="1" applyBorder="1" applyAlignment="1" applyProtection="1">
      <alignment wrapText="1"/>
      <protection locked="0"/>
    </xf>
    <xf numFmtId="0" fontId="40" fillId="0" borderId="15" xfId="64" applyFont="1" applyFill="1" applyBorder="1" applyAlignment="1" applyProtection="1">
      <alignment horizontal="left"/>
      <protection/>
    </xf>
    <xf numFmtId="0" fontId="40" fillId="0" borderId="16" xfId="64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62" applyNumberFormat="1" applyFont="1" applyFill="1" applyProtection="1">
      <alignment/>
      <protection locked="0"/>
    </xf>
    <xf numFmtId="0" fontId="10" fillId="0" borderId="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Border="1" applyAlignment="1" applyProtection="1">
      <alignment horizontal="center" vertical="center" textRotation="90" wrapText="1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0" fontId="43" fillId="0" borderId="0" xfId="62" applyFont="1" applyFill="1" applyProtection="1">
      <alignment/>
      <protection locked="0"/>
    </xf>
    <xf numFmtId="0" fontId="38" fillId="0" borderId="0" xfId="33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0" fillId="22" borderId="19" xfId="0" applyFont="1" applyFill="1" applyBorder="1" applyAlignment="1">
      <alignment horizontal="left"/>
    </xf>
    <xf numFmtId="0" fontId="10" fillId="22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39" fillId="23" borderId="12" xfId="62" applyFont="1" applyFill="1" applyBorder="1" applyAlignment="1" applyProtection="1">
      <alignment horizontal="center" wrapText="1"/>
      <protection locked="0"/>
    </xf>
    <xf numFmtId="0" fontId="4" fillId="24" borderId="22" xfId="57" applyNumberFormat="1" applyFont="1" applyFill="1" applyBorder="1" applyAlignment="1">
      <alignment horizontal="center" vertical="center"/>
      <protection/>
    </xf>
    <xf numFmtId="0" fontId="4" fillId="24" borderId="22" xfId="57" applyNumberFormat="1" applyFont="1" applyFill="1" applyBorder="1" applyAlignment="1">
      <alignment horizontal="center" vertical="center" wrapText="1"/>
      <protection/>
    </xf>
    <xf numFmtId="0" fontId="4" fillId="24" borderId="23" xfId="0" applyFont="1" applyFill="1" applyBorder="1" applyAlignment="1">
      <alignment horizontal="center" vertical="center" wrapText="1"/>
    </xf>
    <xf numFmtId="0" fontId="35" fillId="0" borderId="1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>
      <alignment vertical="center" wrapText="1"/>
      <protection/>
    </xf>
    <xf numFmtId="0" fontId="13" fillId="0" borderId="10" xfId="33" applyFont="1" applyFill="1" applyBorder="1" applyAlignment="1">
      <alignment horizontal="center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0" borderId="24" xfId="33" applyFont="1" applyFill="1" applyBorder="1" applyAlignment="1">
      <alignment vertical="center"/>
      <protection/>
    </xf>
    <xf numFmtId="0" fontId="3" fillId="0" borderId="18" xfId="33" applyFont="1" applyFill="1" applyBorder="1" applyAlignment="1">
      <alignment vertical="center"/>
      <protection/>
    </xf>
    <xf numFmtId="3" fontId="35" fillId="23" borderId="10" xfId="33" applyNumberFormat="1" applyFont="1" applyFill="1" applyBorder="1" applyAlignment="1" applyProtection="1">
      <alignment horizontal="right" vertical="center" wrapText="1"/>
      <protection/>
    </xf>
    <xf numFmtId="3" fontId="35" fillId="7" borderId="10" xfId="33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/>
    </xf>
    <xf numFmtId="0" fontId="12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vertical="center" wrapText="1"/>
    </xf>
    <xf numFmtId="0" fontId="53" fillId="0" borderId="0" xfId="62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>
      <alignment vertical="center" wrapText="1"/>
      <protection/>
    </xf>
    <xf numFmtId="0" fontId="10" fillId="0" borderId="10" xfId="33" applyFont="1" applyFill="1" applyBorder="1" applyAlignment="1" applyProtection="1">
      <alignment horizontal="left" vertical="center" wrapText="1"/>
      <protection/>
    </xf>
    <xf numFmtId="3" fontId="35" fillId="21" borderId="10" xfId="33" applyNumberFormat="1" applyFont="1" applyFill="1" applyBorder="1" applyAlignment="1" applyProtection="1">
      <alignment horizontal="right" vertical="center" wrapText="1"/>
      <protection/>
    </xf>
    <xf numFmtId="49" fontId="5" fillId="25" borderId="0" xfId="33" applyNumberFormat="1" applyFont="1" applyFill="1" applyBorder="1" applyProtection="1">
      <alignment/>
      <protection/>
    </xf>
    <xf numFmtId="49" fontId="5" fillId="25" borderId="0" xfId="33" applyNumberFormat="1" applyFont="1" applyFill="1" applyProtection="1">
      <alignment/>
      <protection/>
    </xf>
    <xf numFmtId="0" fontId="35" fillId="0" borderId="18" xfId="33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7" fillId="0" borderId="0" xfId="33" applyFont="1" applyFill="1" applyAlignment="1">
      <alignment horizontal="left"/>
      <protection/>
    </xf>
    <xf numFmtId="0" fontId="57" fillId="0" borderId="0" xfId="33" applyFont="1" applyFill="1" applyProtection="1">
      <alignment/>
      <protection/>
    </xf>
    <xf numFmtId="0" fontId="5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center" vertical="top"/>
    </xf>
    <xf numFmtId="188" fontId="57" fillId="0" borderId="24" xfId="0" applyNumberFormat="1" applyFont="1" applyFill="1" applyBorder="1" applyAlignment="1">
      <alignment/>
    </xf>
    <xf numFmtId="3" fontId="35" fillId="20" borderId="10" xfId="33" applyNumberFormat="1" applyFont="1" applyFill="1" applyBorder="1" applyAlignment="1" applyProtection="1">
      <alignment horizontal="right" vertical="center" wrapText="1"/>
      <protection/>
    </xf>
    <xf numFmtId="0" fontId="35" fillId="0" borderId="0" xfId="33" applyFont="1" applyFill="1" applyAlignment="1">
      <alignment horizontal="left" vertical="center"/>
      <protection/>
    </xf>
    <xf numFmtId="0" fontId="50" fillId="0" borderId="27" xfId="33" applyFont="1" applyFill="1" applyBorder="1" applyAlignment="1">
      <alignment vertical="center"/>
      <protection/>
    </xf>
    <xf numFmtId="0" fontId="37" fillId="0" borderId="28" xfId="33" applyFont="1" applyFill="1" applyBorder="1" applyAlignment="1" applyProtection="1">
      <alignment horizontal="left" vertical="center" wrapText="1"/>
      <protection/>
    </xf>
    <xf numFmtId="0" fontId="54" fillId="0" borderId="28" xfId="33" applyFont="1" applyFill="1" applyBorder="1" applyAlignment="1">
      <alignment horizontal="center" vertical="center" wrapText="1"/>
      <protection/>
    </xf>
    <xf numFmtId="0" fontId="54" fillId="0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Protection="1">
      <alignment/>
      <protection/>
    </xf>
    <xf numFmtId="0" fontId="5" fillId="0" borderId="0" xfId="65" applyFont="1" applyFill="1" applyAlignment="1" applyProtection="1">
      <alignment shrinkToFit="1"/>
      <protection/>
    </xf>
    <xf numFmtId="0" fontId="5" fillId="25" borderId="0" xfId="33" applyFont="1" applyFill="1" applyProtection="1">
      <alignment/>
      <protection/>
    </xf>
    <xf numFmtId="0" fontId="58" fillId="25" borderId="0" xfId="33" applyFont="1" applyFill="1" applyAlignment="1" applyProtection="1">
      <alignment vertical="top" shrinkToFit="1"/>
      <protection/>
    </xf>
    <xf numFmtId="0" fontId="58" fillId="0" borderId="0" xfId="33" applyFont="1" applyFill="1" applyAlignment="1" applyProtection="1">
      <alignment vertical="top" shrinkToFit="1"/>
      <protection/>
    </xf>
    <xf numFmtId="0" fontId="5" fillId="0" borderId="0" xfId="33" applyFont="1" applyFill="1" applyBorder="1" applyProtection="1">
      <alignment/>
      <protection/>
    </xf>
    <xf numFmtId="0" fontId="10" fillId="25" borderId="0" xfId="33" applyFont="1" applyFill="1" applyBorder="1" applyAlignment="1" applyProtection="1">
      <alignment horizontal="left"/>
      <protection/>
    </xf>
    <xf numFmtId="0" fontId="10" fillId="25" borderId="0" xfId="33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0" fontId="10" fillId="0" borderId="27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center" vertical="center" wrapText="1"/>
      <protection/>
    </xf>
    <xf numFmtId="0" fontId="5" fillId="0" borderId="21" xfId="33" applyFont="1" applyFill="1" applyBorder="1" applyAlignment="1" applyProtection="1">
      <alignment horizontal="left" vertical="center" wrapText="1"/>
      <protection/>
    </xf>
    <xf numFmtId="0" fontId="5" fillId="0" borderId="18" xfId="33" applyFont="1" applyFill="1" applyBorder="1" applyAlignment="1" applyProtection="1">
      <alignment horizontal="left" vertical="center" wrapText="1"/>
      <protection/>
    </xf>
    <xf numFmtId="0" fontId="5" fillId="0" borderId="27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vertical="center"/>
      <protection/>
    </xf>
    <xf numFmtId="0" fontId="5" fillId="0" borderId="10" xfId="33" applyFont="1" applyFill="1" applyBorder="1" applyAlignment="1" applyProtection="1">
      <alignment horizontal="left" vertical="center" wrapText="1"/>
      <protection/>
    </xf>
    <xf numFmtId="0" fontId="5" fillId="0" borderId="10" xfId="33" applyFont="1" applyFill="1" applyBorder="1" applyAlignment="1" applyProtection="1">
      <alignment horizontal="left" vertical="center" wrapText="1"/>
      <protection locked="0"/>
    </xf>
    <xf numFmtId="0" fontId="5" fillId="0" borderId="10" xfId="33" applyFont="1" applyFill="1" applyBorder="1" applyAlignment="1" applyProtection="1">
      <alignment vertical="center" wrapText="1"/>
      <protection/>
    </xf>
    <xf numFmtId="3" fontId="10" fillId="0" borderId="0" xfId="33" applyNumberFormat="1" applyFont="1" applyFill="1" applyBorder="1" applyAlignment="1" applyProtection="1">
      <alignment horizontal="right" vertical="center" wrapText="1"/>
      <protection/>
    </xf>
    <xf numFmtId="0" fontId="5" fillId="25" borderId="0" xfId="33" applyFont="1" applyFill="1" applyBorder="1" applyAlignment="1" applyProtection="1">
      <alignment horizontal="center" vertical="center" wrapText="1"/>
      <protection/>
    </xf>
    <xf numFmtId="0" fontId="5" fillId="25" borderId="0" xfId="33" applyFont="1" applyFill="1" applyBorder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25" borderId="0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horizontal="center" vertical="top" textRotation="90"/>
      <protection/>
    </xf>
    <xf numFmtId="0" fontId="10" fillId="0" borderId="0" xfId="33" applyFont="1" applyFill="1" applyBorder="1" applyAlignment="1" applyProtection="1">
      <alignment horizontal="center" vertical="center" textRotation="90"/>
      <protection/>
    </xf>
    <xf numFmtId="0" fontId="5" fillId="25" borderId="0" xfId="33" applyFont="1" applyFill="1" applyBorder="1" applyAlignment="1" applyProtection="1">
      <alignment horizontal="left" vertical="center" wrapText="1"/>
      <protection locked="0"/>
    </xf>
    <xf numFmtId="0" fontId="5" fillId="0" borderId="0" xfId="33" applyFont="1" applyFill="1" applyBorder="1" applyAlignment="1" applyProtection="1">
      <alignment horizontal="left" wrapText="1"/>
      <protection locked="0"/>
    </xf>
    <xf numFmtId="0" fontId="5" fillId="0" borderId="0" xfId="33" applyFont="1" applyFill="1" applyBorder="1" applyAlignment="1" applyProtection="1">
      <alignment vertical="center" wrapText="1"/>
      <protection/>
    </xf>
    <xf numFmtId="0" fontId="10" fillId="0" borderId="0" xfId="33" applyFont="1" applyFill="1" applyBorder="1" applyAlignment="1" applyProtection="1">
      <alignment horizontal="distributed" vertical="center" textRotation="90" wrapText="1"/>
      <protection/>
    </xf>
    <xf numFmtId="0" fontId="5" fillId="25" borderId="0" xfId="33" applyFont="1" applyFill="1" applyBorder="1" applyAlignment="1" applyProtection="1">
      <alignment horizontal="center"/>
      <protection/>
    </xf>
    <xf numFmtId="0" fontId="5" fillId="25" borderId="0" xfId="33" applyFont="1" applyFill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4" fillId="0" borderId="18" xfId="33" applyFont="1" applyFill="1" applyBorder="1" applyAlignment="1" applyProtection="1">
      <alignment horizontal="center" vertical="center" wrapText="1"/>
      <protection/>
    </xf>
    <xf numFmtId="0" fontId="4" fillId="0" borderId="29" xfId="33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 applyProtection="1">
      <alignment horizontal="center" vertical="center" wrapText="1"/>
      <protection/>
    </xf>
    <xf numFmtId="0" fontId="10" fillId="0" borderId="10" xfId="33" applyFont="1" applyFill="1" applyBorder="1" applyAlignment="1" applyProtection="1">
      <alignment horizontal="left" vertical="center"/>
      <protection/>
    </xf>
    <xf numFmtId="0" fontId="60" fillId="0" borderId="30" xfId="33" applyNumberFormat="1" applyFont="1" applyFill="1" applyBorder="1" applyAlignment="1" applyProtection="1">
      <alignment vertical="center"/>
      <protection/>
    </xf>
    <xf numFmtId="0" fontId="5" fillId="0" borderId="30" xfId="33" applyNumberFormat="1" applyFont="1" applyFill="1" applyBorder="1" applyAlignment="1" applyProtection="1">
      <alignment vertical="center" wrapText="1"/>
      <protection/>
    </xf>
    <xf numFmtId="0" fontId="5" fillId="25" borderId="30" xfId="33" applyNumberFormat="1" applyFont="1" applyFill="1" applyBorder="1" applyAlignment="1" applyProtection="1">
      <alignment vertical="center" wrapText="1"/>
      <protection/>
    </xf>
    <xf numFmtId="49" fontId="5" fillId="0" borderId="31" xfId="0" applyNumberFormat="1" applyFont="1" applyFill="1" applyBorder="1" applyAlignment="1">
      <alignment wrapText="1"/>
    </xf>
    <xf numFmtId="0" fontId="5" fillId="0" borderId="32" xfId="0" applyFont="1" applyBorder="1" applyAlignment="1">
      <alignment horizontal="right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49" fontId="5" fillId="0" borderId="35" xfId="0" applyNumberFormat="1" applyFont="1" applyFill="1" applyBorder="1" applyAlignment="1">
      <alignment wrapText="1"/>
    </xf>
    <xf numFmtId="0" fontId="5" fillId="0" borderId="36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52" fillId="0" borderId="37" xfId="0" applyNumberFormat="1" applyFont="1" applyBorder="1" applyAlignment="1">
      <alignment/>
    </xf>
    <xf numFmtId="0" fontId="0" fillId="0" borderId="37" xfId="0" applyNumberFormat="1" applyBorder="1" applyAlignment="1">
      <alignment wrapText="1"/>
    </xf>
    <xf numFmtId="0" fontId="0" fillId="0" borderId="0" xfId="0" applyAlignment="1">
      <alignment wrapText="1"/>
    </xf>
    <xf numFmtId="0" fontId="61" fillId="0" borderId="37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1" fillId="0" borderId="37" xfId="0" applyNumberFormat="1" applyFont="1" applyBorder="1" applyAlignment="1">
      <alignment/>
    </xf>
    <xf numFmtId="0" fontId="0" fillId="0" borderId="3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25" borderId="10" xfId="33" applyFont="1" applyFill="1" applyBorder="1" applyAlignment="1" applyProtection="1">
      <alignment horizontal="left" vertical="center" wrapText="1"/>
      <protection/>
    </xf>
    <xf numFmtId="0" fontId="5" fillId="25" borderId="10" xfId="33" applyFont="1" applyFill="1" applyBorder="1" applyAlignment="1" applyProtection="1">
      <alignment vertical="center" wrapText="1"/>
      <protection/>
    </xf>
    <xf numFmtId="0" fontId="5" fillId="25" borderId="27" xfId="33" applyFont="1" applyFill="1" applyBorder="1" applyAlignment="1" applyProtection="1">
      <alignment vertical="center" wrapText="1"/>
      <protection/>
    </xf>
    <xf numFmtId="0" fontId="0" fillId="0" borderId="37" xfId="0" applyNumberFormat="1" applyFont="1" applyBorder="1" applyAlignment="1">
      <alignment horizontal="center"/>
    </xf>
    <xf numFmtId="0" fontId="34" fillId="0" borderId="16" xfId="64" applyFont="1" applyFill="1" applyBorder="1" applyAlignment="1" applyProtection="1">
      <alignment horizontal="center" vertical="top"/>
      <protection/>
    </xf>
    <xf numFmtId="0" fontId="34" fillId="0" borderId="17" xfId="64" applyFont="1" applyFill="1" applyBorder="1" applyAlignment="1" applyProtection="1">
      <alignment horizontal="center" vertical="top"/>
      <protection/>
    </xf>
    <xf numFmtId="0" fontId="10" fillId="23" borderId="16" xfId="64" applyFont="1" applyFill="1" applyBorder="1" applyAlignment="1" applyProtection="1">
      <alignment horizontal="center"/>
      <protection locked="0"/>
    </xf>
    <xf numFmtId="0" fontId="10" fillId="23" borderId="17" xfId="64" applyFont="1" applyFill="1" applyBorder="1" applyAlignment="1" applyProtection="1">
      <alignment horizontal="center"/>
      <protection locked="0"/>
    </xf>
    <xf numFmtId="0" fontId="33" fillId="0" borderId="16" xfId="64" applyFont="1" applyFill="1" applyBorder="1" applyAlignment="1" applyProtection="1">
      <alignment horizontal="center"/>
      <protection locked="0"/>
    </xf>
    <xf numFmtId="0" fontId="33" fillId="0" borderId="17" xfId="64" applyFont="1" applyFill="1" applyBorder="1" applyAlignment="1" applyProtection="1">
      <alignment horizontal="center"/>
      <protection locked="0"/>
    </xf>
    <xf numFmtId="0" fontId="34" fillId="0" borderId="15" xfId="64" applyFont="1" applyFill="1" applyBorder="1" applyAlignment="1" applyProtection="1">
      <alignment horizontal="center" vertical="top"/>
      <protection/>
    </xf>
    <xf numFmtId="0" fontId="2" fillId="0" borderId="38" xfId="64" applyFont="1" applyFill="1" applyBorder="1" applyAlignment="1" applyProtection="1">
      <alignment horizontal="center" vertical="center" wrapText="1"/>
      <protection locked="0"/>
    </xf>
    <xf numFmtId="0" fontId="2" fillId="0" borderId="39" xfId="64" applyFont="1" applyFill="1" applyBorder="1" applyAlignment="1" applyProtection="1">
      <alignment horizontal="center" vertical="center" wrapText="1"/>
      <protection locked="0"/>
    </xf>
    <xf numFmtId="0" fontId="2" fillId="0" borderId="40" xfId="64" applyFont="1" applyFill="1" applyBorder="1" applyAlignment="1" applyProtection="1">
      <alignment horizontal="center" vertical="center" wrapText="1"/>
      <protection locked="0"/>
    </xf>
    <xf numFmtId="0" fontId="2" fillId="0" borderId="11" xfId="64" applyFont="1" applyFill="1" applyBorder="1" applyAlignment="1" applyProtection="1">
      <alignment horizontal="center" vertical="center" wrapText="1"/>
      <protection locked="0"/>
    </xf>
    <xf numFmtId="0" fontId="2" fillId="0" borderId="12" xfId="64" applyFont="1" applyFill="1" applyBorder="1" applyAlignment="1" applyProtection="1">
      <alignment horizontal="center" vertical="center" wrapText="1"/>
      <protection locked="0"/>
    </xf>
    <xf numFmtId="0" fontId="2" fillId="0" borderId="13" xfId="64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 vertical="center" wrapText="1"/>
      <protection locked="0"/>
    </xf>
    <xf numFmtId="0" fontId="2" fillId="0" borderId="16" xfId="64" applyFont="1" applyFill="1" applyBorder="1" applyAlignment="1" applyProtection="1">
      <alignment horizontal="center" vertical="center" wrapText="1"/>
      <protection locked="0"/>
    </xf>
    <xf numFmtId="0" fontId="2" fillId="0" borderId="17" xfId="64" applyFont="1" applyFill="1" applyBorder="1" applyAlignment="1" applyProtection="1">
      <alignment horizontal="center" vertical="center" wrapText="1"/>
      <protection locked="0"/>
    </xf>
    <xf numFmtId="0" fontId="40" fillId="0" borderId="15" xfId="64" applyFont="1" applyFill="1" applyBorder="1" applyAlignment="1" applyProtection="1">
      <alignment horizontal="center"/>
      <protection/>
    </xf>
    <xf numFmtId="0" fontId="40" fillId="0" borderId="16" xfId="64" applyFont="1" applyFill="1" applyBorder="1" applyAlignment="1" applyProtection="1">
      <alignment horizontal="center"/>
      <protection/>
    </xf>
    <xf numFmtId="0" fontId="40" fillId="0" borderId="17" xfId="64" applyFont="1" applyFill="1" applyBorder="1" applyAlignment="1" applyProtection="1">
      <alignment horizontal="center"/>
      <protection/>
    </xf>
    <xf numFmtId="0" fontId="48" fillId="0" borderId="14" xfId="62" applyFont="1" applyFill="1" applyBorder="1" applyAlignment="1" applyProtection="1">
      <alignment horizontal="center" vertical="center" wrapText="1"/>
      <protection locked="0"/>
    </xf>
    <xf numFmtId="0" fontId="48" fillId="0" borderId="0" xfId="62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/>
      <protection/>
    </xf>
    <xf numFmtId="0" fontId="2" fillId="0" borderId="16" xfId="64" applyFont="1" applyFill="1" applyBorder="1" applyAlignment="1" applyProtection="1">
      <alignment horizontal="center"/>
      <protection/>
    </xf>
    <xf numFmtId="0" fontId="2" fillId="0" borderId="17" xfId="64" applyFont="1" applyFill="1" applyBorder="1" applyAlignment="1" applyProtection="1">
      <alignment horizontal="center"/>
      <protection/>
    </xf>
    <xf numFmtId="0" fontId="4" fillId="0" borderId="16" xfId="64" applyFont="1" applyFill="1" applyBorder="1" applyAlignment="1" applyProtection="1">
      <alignment horizontal="center"/>
      <protection/>
    </xf>
    <xf numFmtId="0" fontId="4" fillId="0" borderId="17" xfId="64" applyFont="1" applyFill="1" applyBorder="1" applyAlignment="1" applyProtection="1">
      <alignment horizontal="center"/>
      <protection/>
    </xf>
    <xf numFmtId="0" fontId="10" fillId="23" borderId="15" xfId="64" applyFont="1" applyFill="1" applyBorder="1" applyAlignment="1" applyProtection="1">
      <alignment horizontal="center"/>
      <protection locked="0"/>
    </xf>
    <xf numFmtId="0" fontId="2" fillId="0" borderId="14" xfId="64" applyFont="1" applyFill="1" applyBorder="1" applyAlignment="1" applyProtection="1">
      <alignment horizontal="center" vertical="center" wrapText="1"/>
      <protection locked="0"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0" fontId="2" fillId="0" borderId="41" xfId="64" applyFont="1" applyFill="1" applyBorder="1" applyAlignment="1" applyProtection="1">
      <alignment horizontal="center" vertical="center" wrapText="1"/>
      <protection locked="0"/>
    </xf>
    <xf numFmtId="0" fontId="42" fillId="0" borderId="16" xfId="64" applyFont="1" applyFill="1" applyBorder="1" applyProtection="1">
      <alignment/>
      <protection/>
    </xf>
    <xf numFmtId="0" fontId="42" fillId="0" borderId="17" xfId="64" applyFont="1" applyFill="1" applyBorder="1" applyProtection="1">
      <alignment/>
      <protection/>
    </xf>
    <xf numFmtId="0" fontId="2" fillId="0" borderId="23" xfId="64" applyFont="1" applyFill="1" applyBorder="1" applyAlignment="1" applyProtection="1">
      <alignment horizontal="center"/>
      <protection locked="0"/>
    </xf>
    <xf numFmtId="0" fontId="2" fillId="0" borderId="15" xfId="64" applyFont="1" applyFill="1" applyBorder="1" applyAlignment="1" applyProtection="1">
      <alignment horizontal="center"/>
      <protection locked="0"/>
    </xf>
    <xf numFmtId="0" fontId="2" fillId="0" borderId="16" xfId="64" applyFont="1" applyFill="1" applyBorder="1" applyAlignment="1" applyProtection="1">
      <alignment horizontal="center"/>
      <protection locked="0"/>
    </xf>
    <xf numFmtId="0" fontId="2" fillId="0" borderId="17" xfId="64" applyFont="1" applyFill="1" applyBorder="1" applyAlignment="1" applyProtection="1">
      <alignment horizontal="center"/>
      <protection locked="0"/>
    </xf>
    <xf numFmtId="0" fontId="40" fillId="0" borderId="15" xfId="64" applyFont="1" applyFill="1" applyBorder="1" applyAlignment="1" applyProtection="1">
      <alignment horizontal="center" wrapText="1"/>
      <protection/>
    </xf>
    <xf numFmtId="0" fontId="12" fillId="0" borderId="15" xfId="62" applyFont="1" applyFill="1" applyBorder="1" applyAlignment="1" applyProtection="1">
      <alignment horizontal="center" wrapText="1"/>
      <protection locked="0"/>
    </xf>
    <xf numFmtId="0" fontId="12" fillId="0" borderId="16" xfId="62" applyFont="1" applyFill="1" applyBorder="1" applyAlignment="1" applyProtection="1">
      <alignment horizontal="center" wrapText="1"/>
      <protection locked="0"/>
    </xf>
    <xf numFmtId="0" fontId="12" fillId="0" borderId="17" xfId="62" applyFont="1" applyFill="1" applyBorder="1" applyAlignment="1" applyProtection="1">
      <alignment horizontal="center" wrapText="1"/>
      <protection locked="0"/>
    </xf>
    <xf numFmtId="0" fontId="12" fillId="0" borderId="15" xfId="64" applyFont="1" applyFill="1" applyBorder="1" applyAlignment="1" applyProtection="1">
      <alignment horizontal="center" vertical="center"/>
      <protection locked="0"/>
    </xf>
    <xf numFmtId="0" fontId="12" fillId="0" borderId="16" xfId="64" applyFont="1" applyFill="1" applyBorder="1" applyAlignment="1" applyProtection="1">
      <alignment horizontal="center" vertical="center"/>
      <protection locked="0"/>
    </xf>
    <xf numFmtId="0" fontId="12" fillId="0" borderId="17" xfId="64" applyFont="1" applyFill="1" applyBorder="1" applyAlignment="1" applyProtection="1">
      <alignment horizontal="center" vertical="center"/>
      <protection locked="0"/>
    </xf>
    <xf numFmtId="0" fontId="35" fillId="0" borderId="15" xfId="62" applyFont="1" applyFill="1" applyBorder="1" applyAlignment="1" applyProtection="1">
      <alignment horizontal="center"/>
      <protection locked="0"/>
    </xf>
    <xf numFmtId="0" fontId="35" fillId="0" borderId="16" xfId="62" applyFont="1" applyFill="1" applyBorder="1" applyAlignment="1" applyProtection="1">
      <alignment horizontal="center"/>
      <protection locked="0"/>
    </xf>
    <xf numFmtId="0" fontId="35" fillId="0" borderId="17" xfId="62" applyFont="1" applyFill="1" applyBorder="1" applyAlignment="1" applyProtection="1">
      <alignment horizontal="center"/>
      <protection locked="0"/>
    </xf>
    <xf numFmtId="0" fontId="4" fillId="0" borderId="14" xfId="62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center"/>
      <protection/>
    </xf>
    <xf numFmtId="0" fontId="10" fillId="0" borderId="38" xfId="63" applyFont="1" applyFill="1" applyBorder="1" applyAlignment="1" applyProtection="1">
      <alignment horizontal="center" vertical="center" wrapText="1"/>
      <protection locked="0"/>
    </xf>
    <xf numFmtId="0" fontId="10" fillId="0" borderId="39" xfId="63" applyFont="1" applyFill="1" applyBorder="1" applyAlignment="1" applyProtection="1">
      <alignment horizontal="center" vertical="center" wrapText="1"/>
      <protection locked="0"/>
    </xf>
    <xf numFmtId="0" fontId="10" fillId="0" borderId="40" xfId="63" applyFont="1" applyFill="1" applyBorder="1" applyAlignment="1" applyProtection="1">
      <alignment horizontal="center" vertical="center" wrapText="1"/>
      <protection locked="0"/>
    </xf>
    <xf numFmtId="0" fontId="10" fillId="0" borderId="38" xfId="62" applyFont="1" applyFill="1" applyBorder="1" applyAlignment="1" applyProtection="1">
      <alignment horizontal="center" wrapText="1"/>
      <protection locked="0"/>
    </xf>
    <xf numFmtId="0" fontId="10" fillId="0" borderId="39" xfId="62" applyFont="1" applyFill="1" applyBorder="1" applyAlignment="1" applyProtection="1">
      <alignment horizontal="center" wrapText="1"/>
      <protection locked="0"/>
    </xf>
    <xf numFmtId="0" fontId="10" fillId="0" borderId="40" xfId="62" applyFont="1" applyFill="1" applyBorder="1" applyAlignment="1" applyProtection="1">
      <alignment horizontal="center" wrapText="1"/>
      <protection locked="0"/>
    </xf>
    <xf numFmtId="0" fontId="5" fillId="0" borderId="0" xfId="33" applyFont="1" applyFill="1" applyBorder="1" applyAlignment="1" applyProtection="1">
      <alignment vertical="center" wrapText="1"/>
      <protection/>
    </xf>
    <xf numFmtId="0" fontId="5" fillId="25" borderId="10" xfId="33" applyFont="1" applyFill="1" applyBorder="1" applyAlignment="1" applyProtection="1">
      <alignment horizontal="left" vertical="center" wrapText="1"/>
      <protection/>
    </xf>
    <xf numFmtId="0" fontId="5" fillId="25" borderId="10" xfId="33" applyFont="1" applyFill="1" applyBorder="1" applyAlignment="1" applyProtection="1">
      <alignment vertical="center" wrapText="1"/>
      <protection/>
    </xf>
    <xf numFmtId="0" fontId="10" fillId="0" borderId="10" xfId="33" applyFont="1" applyFill="1" applyBorder="1" applyAlignment="1" applyProtection="1">
      <alignment horizontal="center" vertical="center" textRotation="90" wrapText="1"/>
      <protection/>
    </xf>
    <xf numFmtId="0" fontId="5" fillId="25" borderId="10" xfId="33" applyFont="1" applyFill="1" applyBorder="1" applyAlignment="1" applyProtection="1">
      <alignment horizontal="center" vertical="center" wrapText="1"/>
      <protection/>
    </xf>
    <xf numFmtId="0" fontId="35" fillId="0" borderId="10" xfId="33" applyFont="1" applyFill="1" applyBorder="1" applyAlignment="1" applyProtection="1">
      <alignment horizontal="center" vertical="center" textRotation="90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4" fillId="0" borderId="42" xfId="33" applyFont="1" applyFill="1" applyBorder="1" applyAlignment="1" applyProtection="1">
      <alignment horizontal="center" vertical="center" wrapText="1"/>
      <protection/>
    </xf>
    <xf numFmtId="0" fontId="4" fillId="0" borderId="43" xfId="33" applyFont="1" applyFill="1" applyBorder="1" applyAlignment="1" applyProtection="1">
      <alignment horizontal="center" vertical="center" wrapText="1"/>
      <protection/>
    </xf>
    <xf numFmtId="0" fontId="4" fillId="0" borderId="44" xfId="33" applyFont="1" applyFill="1" applyBorder="1" applyAlignment="1" applyProtection="1">
      <alignment horizontal="center" vertical="center" wrapText="1"/>
      <protection/>
    </xf>
    <xf numFmtId="0" fontId="4" fillId="0" borderId="29" xfId="33" applyFont="1" applyFill="1" applyBorder="1" applyAlignment="1" applyProtection="1">
      <alignment horizontal="center" vertical="center" wrapText="1"/>
      <protection/>
    </xf>
    <xf numFmtId="0" fontId="10" fillId="0" borderId="28" xfId="33" applyFont="1" applyFill="1" applyBorder="1" applyAlignment="1" applyProtection="1">
      <alignment horizontal="center" vertical="center" textRotation="90"/>
      <protection/>
    </xf>
    <xf numFmtId="0" fontId="10" fillId="0" borderId="45" xfId="33" applyFont="1" applyFill="1" applyBorder="1" applyAlignment="1" applyProtection="1">
      <alignment horizontal="center" vertical="center" textRotation="90"/>
      <protection/>
    </xf>
    <xf numFmtId="0" fontId="10" fillId="0" borderId="21" xfId="33" applyFont="1" applyFill="1" applyBorder="1" applyAlignment="1" applyProtection="1">
      <alignment horizontal="center" vertical="center" textRotation="90"/>
      <protection/>
    </xf>
    <xf numFmtId="0" fontId="10" fillId="0" borderId="28" xfId="33" applyFont="1" applyFill="1" applyBorder="1" applyAlignment="1" applyProtection="1">
      <alignment horizontal="center" vertical="center" textRotation="90" wrapText="1"/>
      <protection/>
    </xf>
    <xf numFmtId="0" fontId="10" fillId="0" borderId="45" xfId="33" applyFont="1" applyFill="1" applyBorder="1" applyAlignment="1" applyProtection="1">
      <alignment horizontal="center" vertical="center" textRotation="90" wrapText="1"/>
      <protection/>
    </xf>
    <xf numFmtId="0" fontId="10" fillId="0" borderId="21" xfId="33" applyFont="1" applyFill="1" applyBorder="1" applyAlignment="1" applyProtection="1">
      <alignment horizontal="center" vertical="center" textRotation="90" wrapText="1"/>
      <protection/>
    </xf>
    <xf numFmtId="0" fontId="5" fillId="20" borderId="27" xfId="33" applyFont="1" applyFill="1" applyBorder="1" applyAlignment="1" applyProtection="1">
      <alignment vertical="center" wrapText="1"/>
      <protection/>
    </xf>
    <xf numFmtId="0" fontId="5" fillId="20" borderId="18" xfId="33" applyFont="1" applyFill="1" applyBorder="1" applyAlignment="1" applyProtection="1">
      <alignment vertical="center" wrapText="1"/>
      <protection/>
    </xf>
    <xf numFmtId="0" fontId="5" fillId="25" borderId="27" xfId="33" applyFont="1" applyFill="1" applyBorder="1" applyAlignment="1" applyProtection="1">
      <alignment vertical="center" wrapText="1"/>
      <protection/>
    </xf>
    <xf numFmtId="0" fontId="5" fillId="25" borderId="18" xfId="33" applyFont="1" applyFill="1" applyBorder="1" applyAlignment="1" applyProtection="1">
      <alignment vertical="center" wrapText="1"/>
      <protection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5" fillId="25" borderId="28" xfId="33" applyFont="1" applyFill="1" applyBorder="1" applyAlignment="1" applyProtection="1">
      <alignment horizontal="center" vertical="center" wrapText="1"/>
      <protection/>
    </xf>
    <xf numFmtId="0" fontId="5" fillId="25" borderId="45" xfId="33" applyFont="1" applyFill="1" applyBorder="1" applyAlignment="1" applyProtection="1">
      <alignment horizontal="center" vertical="center" wrapText="1"/>
      <protection/>
    </xf>
    <xf numFmtId="0" fontId="5" fillId="25" borderId="21" xfId="33" applyFont="1" applyFill="1" applyBorder="1" applyAlignment="1" applyProtection="1">
      <alignment horizontal="center" vertical="center" wrapText="1"/>
      <protection/>
    </xf>
    <xf numFmtId="0" fontId="5" fillId="25" borderId="27" xfId="33" applyFont="1" applyFill="1" applyBorder="1" applyAlignment="1" applyProtection="1">
      <alignment horizontal="left" vertical="center" wrapText="1"/>
      <protection/>
    </xf>
    <xf numFmtId="0" fontId="5" fillId="25" borderId="18" xfId="33" applyFont="1" applyFill="1" applyBorder="1" applyAlignment="1" applyProtection="1">
      <alignment horizontal="left" vertical="center" wrapText="1"/>
      <protection/>
    </xf>
    <xf numFmtId="0" fontId="58" fillId="0" borderId="0" xfId="33" applyFont="1" applyFill="1" applyAlignment="1" applyProtection="1">
      <alignment horizontal="right" vertical="top"/>
      <protection/>
    </xf>
    <xf numFmtId="0" fontId="11" fillId="0" borderId="0" xfId="33" applyFont="1" applyFill="1" applyBorder="1" applyAlignment="1" applyProtection="1">
      <alignment horizontal="left" wrapText="1"/>
      <protection/>
    </xf>
    <xf numFmtId="0" fontId="36" fillId="0" borderId="26" xfId="33" applyFont="1" applyFill="1" applyBorder="1" applyAlignment="1" applyProtection="1">
      <alignment horizontal="left" vertical="center" wrapText="1"/>
      <protection/>
    </xf>
    <xf numFmtId="0" fontId="11" fillId="0" borderId="27" xfId="33" applyFont="1" applyFill="1" applyBorder="1" applyAlignment="1" applyProtection="1">
      <alignment horizontal="center" vertical="center"/>
      <protection/>
    </xf>
    <xf numFmtId="0" fontId="11" fillId="0" borderId="18" xfId="33" applyFont="1" applyFill="1" applyBorder="1" applyAlignment="1" applyProtection="1">
      <alignment horizontal="center" vertical="center"/>
      <protection/>
    </xf>
    <xf numFmtId="0" fontId="10" fillId="0" borderId="24" xfId="33" applyFont="1" applyFill="1" applyBorder="1" applyAlignment="1" applyProtection="1">
      <alignment horizontal="center" vertical="center" wrapText="1"/>
      <protection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5" fillId="25" borderId="27" xfId="33" applyFont="1" applyFill="1" applyBorder="1" applyAlignment="1" applyProtection="1">
      <alignment horizontal="left" wrapText="1"/>
      <protection/>
    </xf>
    <xf numFmtId="0" fontId="5" fillId="25" borderId="18" xfId="33" applyFont="1" applyFill="1" applyBorder="1" applyAlignment="1" applyProtection="1">
      <alignment horizontal="left" wrapText="1"/>
      <protection/>
    </xf>
    <xf numFmtId="0" fontId="4" fillId="0" borderId="27" xfId="33" applyFont="1" applyFill="1" applyBorder="1" applyAlignment="1" applyProtection="1">
      <alignment horizontal="center" vertical="center" wrapText="1"/>
      <protection/>
    </xf>
    <xf numFmtId="0" fontId="4" fillId="0" borderId="24" xfId="33" applyFont="1" applyFill="1" applyBorder="1" applyAlignment="1" applyProtection="1">
      <alignment horizontal="center" vertical="center" wrapText="1"/>
      <protection/>
    </xf>
    <xf numFmtId="0" fontId="4" fillId="0" borderId="18" xfId="33" applyFont="1" applyFill="1" applyBorder="1" applyAlignment="1" applyProtection="1">
      <alignment horizontal="center" vertical="center" wrapText="1"/>
      <protection/>
    </xf>
    <xf numFmtId="0" fontId="5" fillId="25" borderId="27" xfId="33" applyFont="1" applyFill="1" applyBorder="1" applyAlignment="1" applyProtection="1">
      <alignment horizontal="left" vertical="center" wrapText="1"/>
      <protection locked="0"/>
    </xf>
    <xf numFmtId="0" fontId="5" fillId="25" borderId="18" xfId="33" applyFont="1" applyFill="1" applyBorder="1" applyAlignment="1" applyProtection="1">
      <alignment horizontal="left" vertical="center" wrapText="1"/>
      <protection locked="0"/>
    </xf>
    <xf numFmtId="0" fontId="5" fillId="20" borderId="10" xfId="33" applyFont="1" applyFill="1" applyBorder="1" applyAlignment="1" applyProtection="1">
      <alignment vertical="center" wrapText="1"/>
      <protection/>
    </xf>
    <xf numFmtId="0" fontId="10" fillId="0" borderId="10" xfId="33" applyFont="1" applyFill="1" applyBorder="1" applyAlignment="1" applyProtection="1">
      <alignment horizontal="center" vertical="top" wrapText="1"/>
      <protection/>
    </xf>
    <xf numFmtId="0" fontId="10" fillId="0" borderId="10" xfId="33" applyFont="1" applyFill="1" applyBorder="1" applyAlignment="1" applyProtection="1">
      <alignment horizontal="center" vertical="center" textRotation="90"/>
      <protection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top"/>
    </xf>
    <xf numFmtId="189" fontId="57" fillId="0" borderId="24" xfId="0" applyNumberFormat="1" applyFont="1" applyFill="1" applyBorder="1" applyAlignment="1">
      <alignment horizontal="center"/>
    </xf>
    <xf numFmtId="0" fontId="54" fillId="0" borderId="27" xfId="33" applyFont="1" applyFill="1" applyBorder="1" applyAlignment="1">
      <alignment horizontal="left" vertical="center" wrapText="1"/>
      <protection/>
    </xf>
    <xf numFmtId="0" fontId="54" fillId="0" borderId="18" xfId="33" applyFont="1" applyFill="1" applyBorder="1" applyAlignment="1">
      <alignment horizontal="left" vertical="center" wrapText="1"/>
      <protection/>
    </xf>
    <xf numFmtId="0" fontId="54" fillId="0" borderId="10" xfId="33" applyFont="1" applyFill="1" applyBorder="1" applyAlignment="1">
      <alignment vertical="center" wrapText="1"/>
      <protection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10" xfId="33" applyFont="1" applyFill="1" applyBorder="1" applyAlignment="1" applyProtection="1">
      <alignment horizontal="center" vertical="center" textRotation="90" wrapText="1"/>
      <protection/>
    </xf>
    <xf numFmtId="0" fontId="13" fillId="0" borderId="10" xfId="33" applyFont="1" applyFill="1" applyBorder="1" applyAlignment="1">
      <alignment horizontal="center"/>
      <protection/>
    </xf>
    <xf numFmtId="0" fontId="37" fillId="0" borderId="10" xfId="33" applyFont="1" applyFill="1" applyBorder="1" applyAlignment="1" applyProtection="1">
      <alignment horizontal="center" vertical="center" textRotation="90" wrapText="1"/>
      <protection/>
    </xf>
    <xf numFmtId="0" fontId="54" fillId="0" borderId="10" xfId="33" applyFont="1" applyFill="1" applyBorder="1" applyAlignment="1">
      <alignment horizontal="left" vertical="center" wrapText="1"/>
      <protection/>
    </xf>
    <xf numFmtId="0" fontId="37" fillId="0" borderId="27" xfId="33" applyFont="1" applyFill="1" applyBorder="1" applyAlignment="1" applyProtection="1">
      <alignment horizontal="center" vertical="center"/>
      <protection/>
    </xf>
    <xf numFmtId="0" fontId="37" fillId="0" borderId="24" xfId="33" applyFont="1" applyFill="1" applyBorder="1" applyAlignment="1" applyProtection="1">
      <alignment horizontal="center" vertical="center"/>
      <protection/>
    </xf>
    <xf numFmtId="0" fontId="37" fillId="0" borderId="18" xfId="33" applyFont="1" applyFill="1" applyBorder="1" applyAlignment="1" applyProtection="1">
      <alignment horizontal="center" vertical="center"/>
      <protection/>
    </xf>
    <xf numFmtId="0" fontId="37" fillId="0" borderId="10" xfId="33" applyFont="1" applyFill="1" applyBorder="1" applyAlignment="1" applyProtection="1">
      <alignment horizontal="left" vertical="center" wrapText="1"/>
      <protection/>
    </xf>
    <xf numFmtId="0" fontId="49" fillId="0" borderId="26" xfId="33" applyFont="1" applyFill="1" applyBorder="1" applyAlignment="1">
      <alignment horizontal="left" vertical="center" wrapText="1"/>
      <protection/>
    </xf>
    <xf numFmtId="0" fontId="37" fillId="0" borderId="26" xfId="33" applyFont="1" applyFill="1" applyBorder="1" applyAlignment="1" applyProtection="1">
      <alignment horizont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f1s_Шаблон ф.№1_обл_2009" xfId="62"/>
    <cellStyle name="Обычный_f2r_Шаблон ф.№1-АП_рай_2004_рег" xfId="63"/>
    <cellStyle name="Обычный_S03_ф.01_бланк_2011 для приказа" xfId="64"/>
    <cellStyle name="Обычный_бланк ф.0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Хороший" xfId="77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6"/>
  <sheetViews>
    <sheetView showGridLines="0" tabSelected="1" zoomScale="80" zoomScaleNormal="80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0" customWidth="1"/>
    <col min="2" max="2" width="10.8515625" style="10" customWidth="1"/>
    <col min="3" max="3" width="10.28125" style="10" customWidth="1"/>
    <col min="4" max="4" width="10.00390625" style="10" customWidth="1"/>
    <col min="5" max="5" width="16.57421875" style="10" customWidth="1"/>
    <col min="6" max="6" width="6.7109375" style="10" customWidth="1"/>
    <col min="7" max="7" width="13.28125" style="10" customWidth="1"/>
    <col min="8" max="8" width="10.140625" style="10" customWidth="1"/>
    <col min="9" max="9" width="11.00390625" style="10" customWidth="1"/>
    <col min="10" max="10" width="9.00390625" style="10" customWidth="1"/>
    <col min="11" max="11" width="12.7109375" style="10" customWidth="1"/>
    <col min="12" max="12" width="5.28125" style="10" customWidth="1"/>
    <col min="13" max="13" width="9.28125" style="10" customWidth="1"/>
    <col min="14" max="14" width="11.57421875" style="10" customWidth="1"/>
    <col min="15" max="15" width="11.7109375" style="10" customWidth="1"/>
    <col min="16" max="16" width="2.28125" style="10" customWidth="1"/>
    <col min="17" max="17" width="10.28125" style="10" bestFit="1" customWidth="1"/>
    <col min="18" max="18" width="26.00390625" style="10" customWidth="1"/>
    <col min="19" max="16384" width="9.140625" style="10" customWidth="1"/>
  </cols>
  <sheetData>
    <row r="1" spans="1:18" ht="19.5" customHeight="1" thickBot="1">
      <c r="A1" s="38" t="str">
        <f>"S03s-"&amp;VLOOKUP(G5,Коды_отчетных_периодов,2,FALSE)&amp;"-"&amp;I5&amp;"-"&amp;VLOOKUP(D21,Коды_судов,2,FALSE)</f>
        <v>S03s-h-2017-155</v>
      </c>
      <c r="B1" s="9"/>
      <c r="I1" s="59" t="s">
        <v>514</v>
      </c>
      <c r="J1" s="59"/>
      <c r="K1" s="59"/>
      <c r="L1" s="59"/>
      <c r="M1" s="59"/>
      <c r="N1" s="59"/>
      <c r="Q1" s="52"/>
      <c r="R1" s="52">
        <v>42928</v>
      </c>
    </row>
    <row r="2" spans="4:13" ht="14.25" customHeight="1" thickBot="1">
      <c r="D2" s="208" t="s">
        <v>517</v>
      </c>
      <c r="E2" s="209"/>
      <c r="F2" s="209"/>
      <c r="G2" s="209"/>
      <c r="H2" s="209"/>
      <c r="I2" s="209"/>
      <c r="J2" s="209"/>
      <c r="K2" s="209"/>
      <c r="L2" s="210"/>
      <c r="M2" s="11"/>
    </row>
    <row r="3" spans="5:13" ht="13.5" customHeight="1" thickBot="1">
      <c r="E3" s="12"/>
      <c r="F3" s="12"/>
      <c r="G3" s="12"/>
      <c r="H3" s="12"/>
      <c r="I3" s="12"/>
      <c r="J3" s="12"/>
      <c r="K3" s="12"/>
      <c r="L3" s="12"/>
      <c r="M3" s="13"/>
    </row>
    <row r="4" spans="4:13" ht="33" customHeight="1">
      <c r="D4" s="219" t="s">
        <v>616</v>
      </c>
      <c r="E4" s="220"/>
      <c r="F4" s="220"/>
      <c r="G4" s="220"/>
      <c r="H4" s="220"/>
      <c r="I4" s="220"/>
      <c r="J4" s="220"/>
      <c r="K4" s="220"/>
      <c r="L4" s="221"/>
      <c r="M4" s="11"/>
    </row>
    <row r="5" spans="4:15" ht="17.25" customHeight="1" thickBot="1">
      <c r="D5" s="14"/>
      <c r="E5" s="15"/>
      <c r="F5" s="43" t="s">
        <v>518</v>
      </c>
      <c r="G5" s="68">
        <v>6</v>
      </c>
      <c r="H5" s="44" t="s">
        <v>414</v>
      </c>
      <c r="I5" s="68">
        <v>2017</v>
      </c>
      <c r="J5" s="45" t="s">
        <v>456</v>
      </c>
      <c r="K5" s="15"/>
      <c r="L5" s="16"/>
      <c r="M5" s="217"/>
      <c r="N5" s="218"/>
      <c r="O5" s="58" t="str">
        <f>IF(COUNTIF('ФЛК (обязательный)'!A2:A80,"Неверно!")&gt;0,"Ошибки ФЛК!"," ")</f>
        <v> </v>
      </c>
    </row>
    <row r="6" spans="1:15" ht="16.5" thickBot="1">
      <c r="A6" s="13"/>
      <c r="B6" s="13"/>
      <c r="C6" s="13"/>
      <c r="D6" s="13"/>
      <c r="E6" s="13"/>
      <c r="F6" s="13"/>
      <c r="G6" s="13"/>
      <c r="H6" s="13"/>
      <c r="I6" s="13"/>
      <c r="O6" s="91" t="str">
        <f>IF((COUNTIF('ФЛК (информационный)'!G2:G18,"Внести подтверждение к нарушенному информационному ФЛК")&gt;0),"Ошибки инф. ФЛК!"," ")</f>
        <v> </v>
      </c>
    </row>
    <row r="7" spans="1:15" s="12" customFormat="1" ht="19.5" customHeight="1" thickBot="1">
      <c r="A7" s="211" t="s">
        <v>519</v>
      </c>
      <c r="B7" s="212"/>
      <c r="C7" s="213"/>
      <c r="D7" s="211" t="s">
        <v>520</v>
      </c>
      <c r="E7" s="212"/>
      <c r="F7" s="213"/>
      <c r="G7" s="211" t="s">
        <v>521</v>
      </c>
      <c r="H7" s="213"/>
      <c r="I7" s="17"/>
      <c r="K7" s="214" t="s">
        <v>615</v>
      </c>
      <c r="L7" s="215"/>
      <c r="M7" s="215"/>
      <c r="N7" s="216"/>
      <c r="O7" s="18"/>
    </row>
    <row r="8" spans="1:14" s="12" customFormat="1" ht="13.5" customHeight="1" thickBot="1">
      <c r="A8" s="184" t="s">
        <v>522</v>
      </c>
      <c r="B8" s="185"/>
      <c r="C8" s="185"/>
      <c r="D8" s="185"/>
      <c r="E8" s="185"/>
      <c r="F8" s="185"/>
      <c r="G8" s="185"/>
      <c r="H8" s="186"/>
      <c r="I8" s="19"/>
      <c r="K8" s="222" t="s">
        <v>464</v>
      </c>
      <c r="L8" s="223"/>
      <c r="M8" s="223"/>
      <c r="N8" s="224"/>
    </row>
    <row r="9" spans="1:14" s="12" customFormat="1" ht="19.5" customHeight="1" thickBot="1">
      <c r="A9" s="184" t="s">
        <v>523</v>
      </c>
      <c r="B9" s="185"/>
      <c r="C9" s="186"/>
      <c r="D9" s="178" t="s">
        <v>621</v>
      </c>
      <c r="E9" s="179"/>
      <c r="F9" s="180"/>
      <c r="G9" s="178" t="s">
        <v>524</v>
      </c>
      <c r="H9" s="180"/>
      <c r="I9" s="19"/>
      <c r="K9" s="178" t="s">
        <v>363</v>
      </c>
      <c r="L9" s="179"/>
      <c r="M9" s="179"/>
      <c r="N9" s="180"/>
    </row>
    <row r="10" spans="1:14" s="12" customFormat="1" ht="19.5" customHeight="1" thickBot="1">
      <c r="A10" s="184" t="s">
        <v>525</v>
      </c>
      <c r="B10" s="185"/>
      <c r="C10" s="186"/>
      <c r="D10" s="181"/>
      <c r="E10" s="182"/>
      <c r="F10" s="183"/>
      <c r="G10" s="198"/>
      <c r="H10" s="200"/>
      <c r="I10" s="19"/>
      <c r="K10" s="198"/>
      <c r="L10" s="199"/>
      <c r="M10" s="199"/>
      <c r="N10" s="200"/>
    </row>
    <row r="11" spans="1:14" s="12" customFormat="1" ht="19.5" customHeight="1" thickBot="1">
      <c r="A11" s="184" t="s">
        <v>526</v>
      </c>
      <c r="B11" s="185"/>
      <c r="C11" s="186"/>
      <c r="D11" s="184" t="s">
        <v>527</v>
      </c>
      <c r="E11" s="185"/>
      <c r="F11" s="186"/>
      <c r="G11" s="181"/>
      <c r="H11" s="183"/>
      <c r="I11" s="19"/>
      <c r="K11" s="198"/>
      <c r="L11" s="199"/>
      <c r="M11" s="199"/>
      <c r="N11" s="200"/>
    </row>
    <row r="12" spans="1:14" s="12" customFormat="1" ht="19.5" customHeight="1" thickBot="1">
      <c r="A12" s="184" t="s">
        <v>460</v>
      </c>
      <c r="B12" s="185"/>
      <c r="C12" s="186"/>
      <c r="D12" s="178" t="s">
        <v>528</v>
      </c>
      <c r="E12" s="179"/>
      <c r="F12" s="180"/>
      <c r="G12" s="178" t="s">
        <v>529</v>
      </c>
      <c r="H12" s="180"/>
      <c r="I12" s="19"/>
      <c r="K12" s="198"/>
      <c r="L12" s="199"/>
      <c r="M12" s="199"/>
      <c r="N12" s="200"/>
    </row>
    <row r="13" spans="1:14" s="12" customFormat="1" ht="19.5" customHeight="1" thickBot="1">
      <c r="A13" s="184" t="s">
        <v>530</v>
      </c>
      <c r="B13" s="185"/>
      <c r="C13" s="186"/>
      <c r="D13" s="198"/>
      <c r="E13" s="199"/>
      <c r="F13" s="200"/>
      <c r="G13" s="198"/>
      <c r="H13" s="200"/>
      <c r="I13" s="19"/>
      <c r="K13" s="198"/>
      <c r="L13" s="199"/>
      <c r="M13" s="199"/>
      <c r="N13" s="200"/>
    </row>
    <row r="14" spans="1:14" s="12" customFormat="1" ht="18" customHeight="1" thickBot="1">
      <c r="A14" s="184" t="s">
        <v>416</v>
      </c>
      <c r="B14" s="185"/>
      <c r="C14" s="186"/>
      <c r="D14" s="181"/>
      <c r="E14" s="182"/>
      <c r="F14" s="183"/>
      <c r="G14" s="181"/>
      <c r="H14" s="183"/>
      <c r="I14" s="19"/>
      <c r="K14" s="181"/>
      <c r="L14" s="182"/>
      <c r="M14" s="182"/>
      <c r="N14" s="183"/>
    </row>
    <row r="15" spans="1:15" s="12" customFormat="1" ht="12" thickBot="1">
      <c r="A15" s="184" t="s">
        <v>531</v>
      </c>
      <c r="B15" s="185"/>
      <c r="C15" s="185"/>
      <c r="D15" s="185"/>
      <c r="E15" s="185"/>
      <c r="F15" s="185"/>
      <c r="G15" s="185"/>
      <c r="H15" s="186"/>
      <c r="I15" s="190"/>
      <c r="J15" s="191"/>
      <c r="K15" s="191"/>
      <c r="L15" s="191"/>
      <c r="M15" s="191"/>
      <c r="N15" s="191"/>
      <c r="O15" s="20"/>
    </row>
    <row r="16" spans="1:14" s="12" customFormat="1" ht="24.75" customHeight="1" thickBot="1">
      <c r="A16" s="184" t="s">
        <v>620</v>
      </c>
      <c r="B16" s="185"/>
      <c r="C16" s="186"/>
      <c r="D16" s="178" t="s">
        <v>532</v>
      </c>
      <c r="E16" s="179"/>
      <c r="F16" s="180"/>
      <c r="G16" s="178" t="s">
        <v>529</v>
      </c>
      <c r="H16" s="180"/>
      <c r="I16" s="190"/>
      <c r="J16" s="191"/>
      <c r="K16" s="191"/>
      <c r="L16" s="191"/>
      <c r="M16" s="191"/>
      <c r="N16" s="191"/>
    </row>
    <row r="17" spans="1:14" s="12" customFormat="1" ht="19.5" customHeight="1" thickBot="1">
      <c r="A17" s="184" t="s">
        <v>530</v>
      </c>
      <c r="B17" s="185"/>
      <c r="C17" s="186"/>
      <c r="D17" s="181"/>
      <c r="E17" s="182"/>
      <c r="F17" s="183"/>
      <c r="G17" s="181"/>
      <c r="H17" s="183"/>
      <c r="I17" s="190"/>
      <c r="J17" s="191"/>
      <c r="K17" s="191"/>
      <c r="L17" s="191"/>
      <c r="M17" s="191"/>
      <c r="N17" s="191"/>
    </row>
    <row r="18" spans="1:14" s="12" customFormat="1" ht="24.75" customHeight="1" thickBot="1">
      <c r="A18" s="178" t="s">
        <v>516</v>
      </c>
      <c r="B18" s="179"/>
      <c r="C18" s="180"/>
      <c r="D18" s="184" t="s">
        <v>533</v>
      </c>
      <c r="E18" s="185"/>
      <c r="F18" s="186"/>
      <c r="G18" s="181" t="s">
        <v>534</v>
      </c>
      <c r="H18" s="183"/>
      <c r="I18" s="190"/>
      <c r="J18" s="191"/>
      <c r="K18" s="191"/>
      <c r="L18" s="191"/>
      <c r="M18" s="191"/>
      <c r="N18" s="191"/>
    </row>
    <row r="19" spans="1:14" s="12" customFormat="1" ht="24" customHeight="1" thickBot="1">
      <c r="A19" s="181"/>
      <c r="B19" s="182"/>
      <c r="C19" s="183"/>
      <c r="D19" s="184" t="s">
        <v>535</v>
      </c>
      <c r="E19" s="185"/>
      <c r="F19" s="186"/>
      <c r="G19" s="184" t="s">
        <v>423</v>
      </c>
      <c r="H19" s="186"/>
      <c r="I19" s="190"/>
      <c r="J19" s="191"/>
      <c r="K19" s="191"/>
      <c r="L19" s="191"/>
      <c r="M19" s="191"/>
      <c r="N19" s="191"/>
    </row>
    <row r="20" spans="1:14" s="12" customFormat="1" ht="41.25" customHeight="1" thickBot="1">
      <c r="A20" s="19"/>
      <c r="B20" s="19"/>
      <c r="C20" s="19"/>
      <c r="D20" s="21"/>
      <c r="E20" s="21"/>
      <c r="F20" s="21"/>
      <c r="G20" s="21"/>
      <c r="H20" s="21"/>
      <c r="I20" s="19"/>
      <c r="K20" s="22"/>
      <c r="L20" s="20"/>
      <c r="M20" s="20"/>
      <c r="N20" s="20"/>
    </row>
    <row r="21" spans="1:14" s="12" customFormat="1" ht="27.75" customHeight="1" thickBot="1">
      <c r="A21" s="207" t="s">
        <v>459</v>
      </c>
      <c r="B21" s="188"/>
      <c r="C21" s="189"/>
      <c r="D21" s="197" t="s">
        <v>85</v>
      </c>
      <c r="E21" s="173"/>
      <c r="F21" s="173"/>
      <c r="G21" s="173"/>
      <c r="H21" s="173"/>
      <c r="I21" s="173"/>
      <c r="J21" s="173"/>
      <c r="K21" s="174"/>
      <c r="L21" s="20"/>
      <c r="M21" s="20"/>
      <c r="N21" s="20"/>
    </row>
    <row r="22" spans="1:14" s="12" customFormat="1" ht="14.25" customHeight="1" thickBot="1">
      <c r="A22" s="187" t="s">
        <v>536</v>
      </c>
      <c r="B22" s="188"/>
      <c r="C22" s="189"/>
      <c r="D22" s="175" t="s">
        <v>377</v>
      </c>
      <c r="E22" s="175"/>
      <c r="F22" s="175"/>
      <c r="G22" s="175"/>
      <c r="H22" s="175"/>
      <c r="I22" s="175"/>
      <c r="J22" s="175"/>
      <c r="K22" s="176"/>
      <c r="L22" s="20"/>
      <c r="M22" s="20"/>
      <c r="N22" s="20"/>
    </row>
    <row r="23" spans="1:14" s="12" customFormat="1" ht="14.25" customHeight="1" thickBot="1">
      <c r="A23" s="23"/>
      <c r="B23" s="24"/>
      <c r="C23" s="24"/>
      <c r="D23" s="195"/>
      <c r="E23" s="195"/>
      <c r="F23" s="195"/>
      <c r="G23" s="195"/>
      <c r="H23" s="195"/>
      <c r="I23" s="195"/>
      <c r="J23" s="195"/>
      <c r="K23" s="196"/>
      <c r="L23" s="20"/>
      <c r="M23" s="20"/>
      <c r="N23" s="20"/>
    </row>
    <row r="24" spans="1:14" s="12" customFormat="1" ht="12.75" customHeight="1" thickBot="1">
      <c r="A24" s="192" t="s">
        <v>537</v>
      </c>
      <c r="B24" s="193"/>
      <c r="C24" s="193"/>
      <c r="D24" s="193"/>
      <c r="E24" s="194"/>
      <c r="F24" s="192" t="s">
        <v>538</v>
      </c>
      <c r="G24" s="193"/>
      <c r="H24" s="193"/>
      <c r="I24" s="193"/>
      <c r="J24" s="193"/>
      <c r="K24" s="194"/>
      <c r="L24" s="20"/>
      <c r="M24" s="20"/>
      <c r="N24" s="20"/>
    </row>
    <row r="25" spans="1:14" s="12" customFormat="1" ht="14.25" customHeight="1" thickBot="1">
      <c r="A25" s="177">
        <v>1</v>
      </c>
      <c r="B25" s="171"/>
      <c r="C25" s="171"/>
      <c r="D25" s="171"/>
      <c r="E25" s="172"/>
      <c r="F25" s="177">
        <v>2</v>
      </c>
      <c r="G25" s="171"/>
      <c r="H25" s="171"/>
      <c r="I25" s="171"/>
      <c r="J25" s="171"/>
      <c r="K25" s="172"/>
      <c r="L25" s="20"/>
      <c r="M25" s="20"/>
      <c r="N25" s="20"/>
    </row>
    <row r="26" spans="1:15" ht="12.75" customHeight="1" thickBot="1">
      <c r="A26" s="203"/>
      <c r="B26" s="203"/>
      <c r="C26" s="203"/>
      <c r="D26" s="203"/>
      <c r="E26" s="203"/>
      <c r="F26" s="203"/>
      <c r="G26" s="203"/>
      <c r="H26" s="204"/>
      <c r="I26" s="205"/>
      <c r="J26" s="205"/>
      <c r="K26" s="206"/>
      <c r="L26" s="21"/>
      <c r="M26" s="21"/>
      <c r="N26" s="25"/>
      <c r="O26" s="13"/>
    </row>
    <row r="27" spans="1:13" ht="12.75" customHeight="1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M27" s="13"/>
    </row>
    <row r="28" spans="1:14" ht="15" customHeight="1" thickBot="1">
      <c r="A28" s="187" t="s">
        <v>539</v>
      </c>
      <c r="B28" s="188"/>
      <c r="C28" s="189"/>
      <c r="D28" s="175" t="s">
        <v>516</v>
      </c>
      <c r="E28" s="175"/>
      <c r="F28" s="175"/>
      <c r="G28" s="175"/>
      <c r="H28" s="175"/>
      <c r="I28" s="175"/>
      <c r="J28" s="175"/>
      <c r="K28" s="176"/>
      <c r="L28" s="48" t="s">
        <v>592</v>
      </c>
      <c r="M28" s="49"/>
      <c r="N28" s="50">
        <f ca="1">TODAY()</f>
        <v>42929</v>
      </c>
    </row>
    <row r="29" spans="1:14" ht="16.5" customHeight="1" thickBot="1">
      <c r="A29" s="46"/>
      <c r="B29" s="47"/>
      <c r="C29" s="47"/>
      <c r="D29" s="27"/>
      <c r="E29" s="27"/>
      <c r="F29" s="27"/>
      <c r="G29" s="27"/>
      <c r="H29" s="27"/>
      <c r="I29" s="27"/>
      <c r="J29" s="27"/>
      <c r="K29" s="28"/>
      <c r="L29" s="48" t="s">
        <v>593</v>
      </c>
      <c r="M29" s="48"/>
      <c r="N29" s="67" t="str">
        <f>IF(D21=0," ",VLOOKUP(D21,Коды_судов,2,0))&amp;IF(D21=0," "," s")</f>
        <v>155 s</v>
      </c>
    </row>
    <row r="30" spans="1:11" ht="13.5" customHeight="1" thickBot="1">
      <c r="A30" s="187" t="s">
        <v>536</v>
      </c>
      <c r="B30" s="201"/>
      <c r="C30" s="202"/>
      <c r="D30" s="175" t="s">
        <v>378</v>
      </c>
      <c r="E30" s="175"/>
      <c r="F30" s="175"/>
      <c r="G30" s="175"/>
      <c r="H30" s="175"/>
      <c r="I30" s="175"/>
      <c r="J30" s="175"/>
      <c r="K30" s="176"/>
    </row>
    <row r="31" spans="1:11" s="30" customFormat="1" ht="12.75">
      <c r="A31" s="10"/>
      <c r="B31" s="10"/>
      <c r="C31" s="10"/>
      <c r="D31" s="10"/>
      <c r="E31" s="10"/>
      <c r="F31" s="10"/>
      <c r="G31" s="10"/>
      <c r="H31" s="10"/>
      <c r="I31" s="29"/>
      <c r="J31" s="29"/>
      <c r="K31" s="29"/>
    </row>
    <row r="32" spans="9:16" ht="12.75">
      <c r="I32" s="31"/>
      <c r="J32" s="31"/>
      <c r="K32" s="31"/>
      <c r="L32" s="13"/>
      <c r="M32" s="13"/>
      <c r="N32" s="13"/>
      <c r="O32" s="13"/>
      <c r="P32" s="13"/>
    </row>
    <row r="33" spans="9:16" ht="12.75">
      <c r="I33" s="20"/>
      <c r="J33" s="20"/>
      <c r="K33" s="20"/>
      <c r="L33" s="13"/>
      <c r="M33" s="13"/>
      <c r="N33" s="13"/>
      <c r="O33" s="13"/>
      <c r="P33" s="13"/>
    </row>
    <row r="34" spans="9:16" ht="16.5" customHeight="1">
      <c r="I34" s="32"/>
      <c r="J34" s="32"/>
      <c r="K34" s="32"/>
      <c r="L34" s="13"/>
      <c r="M34" s="13"/>
      <c r="N34" s="13"/>
      <c r="O34" s="13"/>
      <c r="P34" s="13"/>
    </row>
    <row r="35" spans="9:16" ht="12.75">
      <c r="I35" s="33"/>
      <c r="J35" s="33"/>
      <c r="K35" s="33"/>
      <c r="L35" s="34"/>
      <c r="M35" s="35"/>
      <c r="N35" s="36"/>
      <c r="O35" s="13"/>
      <c r="P35" s="13"/>
    </row>
    <row r="36" spans="9:16" ht="16.5" customHeight="1">
      <c r="I36" s="32"/>
      <c r="J36" s="32"/>
      <c r="K36" s="32"/>
      <c r="L36" s="34"/>
      <c r="M36" s="13"/>
      <c r="N36" s="37"/>
      <c r="O36" s="13"/>
      <c r="P36" s="13"/>
    </row>
  </sheetData>
  <sheetProtection/>
  <mergeCells count="49"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89" r:id="rId2"/>
  <ignoredErrors>
    <ignoredError sqref="A1" evalError="1"/>
    <ignoredError sqref="O5:O6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IV389"/>
  <sheetViews>
    <sheetView showGridLines="0" zoomScale="60" zoomScaleNormal="60" zoomScaleSheetLayoutView="30" zoomScalePageLayoutView="0" workbookViewId="0" topLeftCell="A154">
      <selection activeCell="G222" sqref="G222"/>
    </sheetView>
  </sheetViews>
  <sheetFormatPr defaultColWidth="12.7109375" defaultRowHeight="12.75"/>
  <cols>
    <col min="1" max="1" width="12.140625" style="113" customWidth="1"/>
    <col min="2" max="2" width="12.7109375" style="40" customWidth="1"/>
    <col min="3" max="3" width="13.8515625" style="143" customWidth="1"/>
    <col min="4" max="4" width="82.7109375" style="98" customWidth="1"/>
    <col min="5" max="5" width="66.7109375" style="41" customWidth="1"/>
    <col min="6" max="6" width="7.140625" style="121" customWidth="1"/>
    <col min="7" max="7" width="20.8515625" style="121" customWidth="1"/>
    <col min="8" max="8" width="7.57421875" style="118" customWidth="1"/>
    <col min="9" max="95" width="12.7109375" style="118" customWidth="1"/>
    <col min="96" max="16384" width="12.7109375" style="113" customWidth="1"/>
  </cols>
  <sheetData>
    <row r="1" spans="2:7" ht="8.25" customHeight="1">
      <c r="B1" s="114"/>
      <c r="C1" s="115"/>
      <c r="D1" s="116"/>
      <c r="E1" s="117"/>
      <c r="F1" s="252"/>
      <c r="G1" s="252"/>
    </row>
    <row r="2" spans="1:7" ht="25.5" customHeight="1">
      <c r="A2" s="253" t="s">
        <v>465</v>
      </c>
      <c r="B2" s="253"/>
      <c r="C2" s="253"/>
      <c r="D2" s="255" t="str">
        <f>IF('Титул ф.01'!D21=0," ",'Титул ф.01'!D21)</f>
        <v>Ульяновский областной суд </v>
      </c>
      <c r="E2" s="256"/>
      <c r="F2" s="144"/>
      <c r="G2" s="144"/>
    </row>
    <row r="3" spans="1:6" ht="21.75" customHeight="1">
      <c r="A3" s="42"/>
      <c r="B3" s="42"/>
      <c r="C3" s="119"/>
      <c r="D3" s="120" t="s">
        <v>589</v>
      </c>
      <c r="E3" s="148" t="s">
        <v>11</v>
      </c>
      <c r="F3" s="42"/>
    </row>
    <row r="4" spans="1:7" ht="33" customHeight="1">
      <c r="A4" s="254" t="s">
        <v>540</v>
      </c>
      <c r="B4" s="254"/>
      <c r="C4" s="254"/>
      <c r="D4" s="254"/>
      <c r="E4" s="254"/>
      <c r="F4" s="254"/>
      <c r="G4" s="254"/>
    </row>
    <row r="5" spans="1:95" s="123" customFormat="1" ht="41.25" customHeight="1">
      <c r="A5" s="122"/>
      <c r="B5" s="257" t="s">
        <v>466</v>
      </c>
      <c r="C5" s="257"/>
      <c r="D5" s="258"/>
      <c r="E5" s="95" t="s">
        <v>467</v>
      </c>
      <c r="F5" s="39" t="s">
        <v>541</v>
      </c>
      <c r="G5" s="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</row>
    <row r="6" spans="1:95" s="123" customFormat="1" ht="15.75">
      <c r="A6" s="261" t="s">
        <v>507</v>
      </c>
      <c r="B6" s="262"/>
      <c r="C6" s="262"/>
      <c r="D6" s="263"/>
      <c r="E6" s="146" t="s">
        <v>508</v>
      </c>
      <c r="F6" s="145"/>
      <c r="G6" s="147">
        <v>1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</row>
    <row r="7" spans="1:95" s="123" customFormat="1" ht="30" customHeight="1">
      <c r="A7" s="228" t="s">
        <v>542</v>
      </c>
      <c r="B7" s="228" t="s">
        <v>640</v>
      </c>
      <c r="C7" s="226" t="s">
        <v>468</v>
      </c>
      <c r="D7" s="226"/>
      <c r="E7" s="124" t="s">
        <v>804</v>
      </c>
      <c r="F7" s="4">
        <v>1</v>
      </c>
      <c r="G7" s="79">
        <v>5</v>
      </c>
      <c r="H7" s="9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</row>
    <row r="8" spans="1:95" s="123" customFormat="1" ht="30" customHeight="1">
      <c r="A8" s="228"/>
      <c r="B8" s="228"/>
      <c r="C8" s="229" t="s">
        <v>622</v>
      </c>
      <c r="D8" s="168" t="s">
        <v>641</v>
      </c>
      <c r="E8" s="124" t="s">
        <v>805</v>
      </c>
      <c r="F8" s="4">
        <v>2</v>
      </c>
      <c r="G8" s="79">
        <v>0</v>
      </c>
      <c r="H8" s="9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</row>
    <row r="9" spans="1:95" s="123" customFormat="1" ht="33.75" customHeight="1">
      <c r="A9" s="228"/>
      <c r="B9" s="228"/>
      <c r="C9" s="229"/>
      <c r="D9" s="168" t="s">
        <v>623</v>
      </c>
      <c r="E9" s="124" t="s">
        <v>624</v>
      </c>
      <c r="F9" s="4">
        <v>3</v>
      </c>
      <c r="G9" s="79">
        <v>0</v>
      </c>
      <c r="H9" s="93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</row>
    <row r="10" spans="1:95" s="123" customFormat="1" ht="30" customHeight="1">
      <c r="A10" s="228"/>
      <c r="B10" s="228"/>
      <c r="C10" s="226" t="s">
        <v>544</v>
      </c>
      <c r="D10" s="226"/>
      <c r="E10" s="124" t="s">
        <v>806</v>
      </c>
      <c r="F10" s="4">
        <v>4</v>
      </c>
      <c r="G10" s="79">
        <v>9</v>
      </c>
      <c r="H10" s="9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</row>
    <row r="11" spans="1:95" s="123" customFormat="1" ht="30" customHeight="1">
      <c r="A11" s="228"/>
      <c r="B11" s="228"/>
      <c r="C11" s="250" t="s">
        <v>469</v>
      </c>
      <c r="D11" s="251"/>
      <c r="E11" s="124" t="s">
        <v>807</v>
      </c>
      <c r="F11" s="4">
        <v>5</v>
      </c>
      <c r="G11" s="79">
        <v>5</v>
      </c>
      <c r="H11" s="93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</row>
    <row r="12" spans="1:95" s="123" customFormat="1" ht="30" customHeight="1">
      <c r="A12" s="228"/>
      <c r="B12" s="228"/>
      <c r="C12" s="247" t="s">
        <v>545</v>
      </c>
      <c r="D12" s="169" t="s">
        <v>581</v>
      </c>
      <c r="E12" s="124" t="s">
        <v>808</v>
      </c>
      <c r="F12" s="4">
        <v>6</v>
      </c>
      <c r="G12" s="79">
        <v>0</v>
      </c>
      <c r="H12" s="93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</row>
    <row r="13" spans="1:95" s="123" customFormat="1" ht="30" customHeight="1">
      <c r="A13" s="228"/>
      <c r="B13" s="228"/>
      <c r="C13" s="248"/>
      <c r="D13" s="169" t="s">
        <v>546</v>
      </c>
      <c r="E13" s="124" t="s">
        <v>809</v>
      </c>
      <c r="F13" s="4">
        <v>7</v>
      </c>
      <c r="G13" s="79">
        <v>0</v>
      </c>
      <c r="H13" s="9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</row>
    <row r="14" spans="1:95" s="123" customFormat="1" ht="33.75" customHeight="1">
      <c r="A14" s="228"/>
      <c r="B14" s="228"/>
      <c r="C14" s="248"/>
      <c r="D14" s="169" t="s">
        <v>547</v>
      </c>
      <c r="E14" s="124" t="s">
        <v>642</v>
      </c>
      <c r="F14" s="4">
        <v>8</v>
      </c>
      <c r="G14" s="79">
        <v>3</v>
      </c>
      <c r="H14" s="9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</row>
    <row r="15" spans="1:95" s="123" customFormat="1" ht="33.75" customHeight="1">
      <c r="A15" s="228"/>
      <c r="B15" s="228"/>
      <c r="C15" s="248"/>
      <c r="D15" s="169" t="s">
        <v>548</v>
      </c>
      <c r="E15" s="124" t="s">
        <v>643</v>
      </c>
      <c r="F15" s="4">
        <v>9</v>
      </c>
      <c r="G15" s="79">
        <v>0</v>
      </c>
      <c r="H15" s="9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</row>
    <row r="16" spans="1:95" s="123" customFormat="1" ht="33.75" customHeight="1">
      <c r="A16" s="228"/>
      <c r="B16" s="228"/>
      <c r="C16" s="248"/>
      <c r="D16" s="169" t="s">
        <v>549</v>
      </c>
      <c r="E16" s="124" t="s">
        <v>644</v>
      </c>
      <c r="F16" s="4">
        <v>10</v>
      </c>
      <c r="G16" s="79">
        <v>0</v>
      </c>
      <c r="H16" s="9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</row>
    <row r="17" spans="1:95" s="123" customFormat="1" ht="33.75" customHeight="1">
      <c r="A17" s="228"/>
      <c r="B17" s="228"/>
      <c r="C17" s="249"/>
      <c r="D17" s="169" t="s">
        <v>550</v>
      </c>
      <c r="E17" s="124" t="s">
        <v>645</v>
      </c>
      <c r="F17" s="4">
        <v>11</v>
      </c>
      <c r="G17" s="79">
        <v>0</v>
      </c>
      <c r="H17" s="9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</row>
    <row r="18" spans="1:95" s="123" customFormat="1" ht="48" customHeight="1">
      <c r="A18" s="228"/>
      <c r="B18" s="228"/>
      <c r="C18" s="244" t="s">
        <v>646</v>
      </c>
      <c r="D18" s="245"/>
      <c r="E18" s="124" t="s">
        <v>810</v>
      </c>
      <c r="F18" s="4">
        <v>12</v>
      </c>
      <c r="G18" s="79">
        <v>9</v>
      </c>
      <c r="H18" s="9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</row>
    <row r="19" spans="1:8" ht="30" customHeight="1">
      <c r="A19" s="228"/>
      <c r="B19" s="228"/>
      <c r="C19" s="244" t="s">
        <v>471</v>
      </c>
      <c r="D19" s="245"/>
      <c r="E19" s="124" t="s">
        <v>811</v>
      </c>
      <c r="F19" s="4">
        <v>13</v>
      </c>
      <c r="G19" s="79">
        <v>8</v>
      </c>
      <c r="H19" s="93"/>
    </row>
    <row r="20" spans="1:8" ht="30" customHeight="1">
      <c r="A20" s="228"/>
      <c r="B20" s="228"/>
      <c r="C20" s="247" t="s">
        <v>551</v>
      </c>
      <c r="D20" s="168" t="s">
        <v>552</v>
      </c>
      <c r="E20" s="124" t="s">
        <v>812</v>
      </c>
      <c r="F20" s="4">
        <v>14</v>
      </c>
      <c r="G20" s="79">
        <v>7</v>
      </c>
      <c r="H20" s="93"/>
    </row>
    <row r="21" spans="1:8" ht="30" customHeight="1">
      <c r="A21" s="228"/>
      <c r="B21" s="228"/>
      <c r="C21" s="248"/>
      <c r="D21" s="168" t="s">
        <v>553</v>
      </c>
      <c r="E21" s="124" t="s">
        <v>813</v>
      </c>
      <c r="F21" s="4">
        <v>15</v>
      </c>
      <c r="G21" s="79">
        <v>0</v>
      </c>
      <c r="H21" s="93"/>
    </row>
    <row r="22" spans="1:8" ht="30" customHeight="1">
      <c r="A22" s="228"/>
      <c r="B22" s="228"/>
      <c r="C22" s="248"/>
      <c r="D22" s="168" t="s">
        <v>554</v>
      </c>
      <c r="E22" s="124" t="s">
        <v>814</v>
      </c>
      <c r="F22" s="4">
        <v>16</v>
      </c>
      <c r="G22" s="79">
        <v>1</v>
      </c>
      <c r="H22" s="93"/>
    </row>
    <row r="23" spans="1:8" ht="30" customHeight="1">
      <c r="A23" s="228"/>
      <c r="B23" s="228"/>
      <c r="C23" s="249"/>
      <c r="D23" s="168" t="s">
        <v>555</v>
      </c>
      <c r="E23" s="124" t="s">
        <v>815</v>
      </c>
      <c r="F23" s="4">
        <v>17</v>
      </c>
      <c r="G23" s="79">
        <v>0</v>
      </c>
      <c r="H23" s="93"/>
    </row>
    <row r="24" spans="1:8" ht="33.75" customHeight="1">
      <c r="A24" s="228"/>
      <c r="B24" s="228"/>
      <c r="C24" s="247" t="s">
        <v>556</v>
      </c>
      <c r="D24" s="168" t="s">
        <v>557</v>
      </c>
      <c r="E24" s="124" t="s">
        <v>816</v>
      </c>
      <c r="F24" s="4">
        <v>18</v>
      </c>
      <c r="G24" s="79">
        <v>0</v>
      </c>
      <c r="H24" s="93"/>
    </row>
    <row r="25" spans="1:8" ht="30" customHeight="1">
      <c r="A25" s="228"/>
      <c r="B25" s="228"/>
      <c r="C25" s="249"/>
      <c r="D25" s="168" t="s">
        <v>558</v>
      </c>
      <c r="E25" s="124" t="s">
        <v>817</v>
      </c>
      <c r="F25" s="4">
        <v>19</v>
      </c>
      <c r="G25" s="80"/>
      <c r="H25" s="93"/>
    </row>
    <row r="26" spans="1:8" ht="30" customHeight="1">
      <c r="A26" s="228"/>
      <c r="B26" s="228"/>
      <c r="C26" s="247" t="s">
        <v>559</v>
      </c>
      <c r="D26" s="167">
        <v>105</v>
      </c>
      <c r="E26" s="124" t="s">
        <v>647</v>
      </c>
      <c r="F26" s="4">
        <v>20</v>
      </c>
      <c r="G26" s="79">
        <v>7</v>
      </c>
      <c r="H26" s="93"/>
    </row>
    <row r="27" spans="1:8" ht="30" customHeight="1">
      <c r="A27" s="228"/>
      <c r="B27" s="228"/>
      <c r="C27" s="248"/>
      <c r="D27" s="168" t="s">
        <v>472</v>
      </c>
      <c r="E27" s="124" t="s">
        <v>648</v>
      </c>
      <c r="F27" s="4">
        <v>21</v>
      </c>
      <c r="G27" s="79">
        <v>0</v>
      </c>
      <c r="H27" s="93"/>
    </row>
    <row r="28" spans="1:8" ht="30" customHeight="1">
      <c r="A28" s="228"/>
      <c r="B28" s="228"/>
      <c r="C28" s="248"/>
      <c r="D28" s="168" t="s">
        <v>473</v>
      </c>
      <c r="E28" s="124" t="s">
        <v>649</v>
      </c>
      <c r="F28" s="4">
        <v>22</v>
      </c>
      <c r="G28" s="79">
        <v>0</v>
      </c>
      <c r="H28" s="93"/>
    </row>
    <row r="29" spans="1:8" ht="30" customHeight="1">
      <c r="A29" s="228"/>
      <c r="B29" s="228"/>
      <c r="C29" s="248"/>
      <c r="D29" s="167">
        <v>131</v>
      </c>
      <c r="E29" s="124" t="s">
        <v>650</v>
      </c>
      <c r="F29" s="4">
        <v>23</v>
      </c>
      <c r="G29" s="79">
        <v>0</v>
      </c>
      <c r="H29" s="93"/>
    </row>
    <row r="30" spans="1:8" ht="30" customHeight="1">
      <c r="A30" s="228"/>
      <c r="B30" s="228"/>
      <c r="C30" s="248"/>
      <c r="D30" s="167">
        <v>158</v>
      </c>
      <c r="E30" s="124" t="s">
        <v>651</v>
      </c>
      <c r="F30" s="4">
        <v>24</v>
      </c>
      <c r="G30" s="79">
        <v>0</v>
      </c>
      <c r="H30" s="93"/>
    </row>
    <row r="31" spans="1:8" ht="30" customHeight="1">
      <c r="A31" s="228"/>
      <c r="B31" s="228"/>
      <c r="C31" s="248"/>
      <c r="D31" s="167" t="s">
        <v>625</v>
      </c>
      <c r="E31" s="124" t="s">
        <v>626</v>
      </c>
      <c r="F31" s="4">
        <v>25</v>
      </c>
      <c r="G31" s="79">
        <v>0</v>
      </c>
      <c r="H31" s="93"/>
    </row>
    <row r="32" spans="1:8" ht="30" customHeight="1">
      <c r="A32" s="228"/>
      <c r="B32" s="228"/>
      <c r="C32" s="248"/>
      <c r="D32" s="167">
        <v>161</v>
      </c>
      <c r="E32" s="124" t="s">
        <v>818</v>
      </c>
      <c r="F32" s="4">
        <v>26</v>
      </c>
      <c r="G32" s="79">
        <v>0</v>
      </c>
      <c r="H32" s="93"/>
    </row>
    <row r="33" spans="1:8" ht="30" customHeight="1">
      <c r="A33" s="228"/>
      <c r="B33" s="228"/>
      <c r="C33" s="248"/>
      <c r="D33" s="167">
        <v>162</v>
      </c>
      <c r="E33" s="124" t="s">
        <v>819</v>
      </c>
      <c r="F33" s="4">
        <v>27</v>
      </c>
      <c r="G33" s="79">
        <v>0</v>
      </c>
      <c r="H33" s="93"/>
    </row>
    <row r="34" spans="1:8" ht="30" customHeight="1">
      <c r="A34" s="228"/>
      <c r="B34" s="228"/>
      <c r="C34" s="248"/>
      <c r="D34" s="167">
        <v>163</v>
      </c>
      <c r="E34" s="124" t="s">
        <v>820</v>
      </c>
      <c r="F34" s="4">
        <v>28</v>
      </c>
      <c r="G34" s="79">
        <v>0</v>
      </c>
      <c r="H34" s="93"/>
    </row>
    <row r="35" spans="1:8" ht="30" customHeight="1">
      <c r="A35" s="228"/>
      <c r="B35" s="228"/>
      <c r="C35" s="248"/>
      <c r="D35" s="167">
        <v>204</v>
      </c>
      <c r="E35" s="124" t="s">
        <v>821</v>
      </c>
      <c r="F35" s="4">
        <v>29</v>
      </c>
      <c r="G35" s="79">
        <v>0</v>
      </c>
      <c r="H35" s="93"/>
    </row>
    <row r="36" spans="1:8" ht="30" customHeight="1">
      <c r="A36" s="228"/>
      <c r="B36" s="228"/>
      <c r="C36" s="248"/>
      <c r="D36" s="167">
        <v>205</v>
      </c>
      <c r="E36" s="124" t="s">
        <v>822</v>
      </c>
      <c r="F36" s="4">
        <v>30</v>
      </c>
      <c r="G36" s="79">
        <v>0</v>
      </c>
      <c r="H36" s="93"/>
    </row>
    <row r="37" spans="1:8" ht="30" customHeight="1">
      <c r="A37" s="228"/>
      <c r="B37" s="228"/>
      <c r="C37" s="248"/>
      <c r="D37" s="167" t="s">
        <v>823</v>
      </c>
      <c r="E37" s="124" t="s">
        <v>824</v>
      </c>
      <c r="F37" s="4">
        <v>31</v>
      </c>
      <c r="G37" s="79">
        <v>0</v>
      </c>
      <c r="H37" s="93"/>
    </row>
    <row r="38" spans="1:8" ht="30" customHeight="1">
      <c r="A38" s="228"/>
      <c r="B38" s="228"/>
      <c r="C38" s="248"/>
      <c r="D38" s="168" t="s">
        <v>474</v>
      </c>
      <c r="E38" s="124" t="s">
        <v>825</v>
      </c>
      <c r="F38" s="4">
        <v>32</v>
      </c>
      <c r="G38" s="79">
        <v>0</v>
      </c>
      <c r="H38" s="93"/>
    </row>
    <row r="39" spans="1:8" ht="30" customHeight="1">
      <c r="A39" s="228"/>
      <c r="B39" s="228"/>
      <c r="C39" s="248"/>
      <c r="D39" s="167" t="s">
        <v>439</v>
      </c>
      <c r="E39" s="124" t="s">
        <v>826</v>
      </c>
      <c r="F39" s="4">
        <v>33</v>
      </c>
      <c r="G39" s="79">
        <v>0</v>
      </c>
      <c r="H39" s="93"/>
    </row>
    <row r="40" spans="1:8" ht="30" customHeight="1">
      <c r="A40" s="228"/>
      <c r="B40" s="228"/>
      <c r="C40" s="248"/>
      <c r="D40" s="167" t="s">
        <v>827</v>
      </c>
      <c r="E40" s="124" t="s">
        <v>828</v>
      </c>
      <c r="F40" s="4">
        <v>34</v>
      </c>
      <c r="G40" s="79">
        <v>0</v>
      </c>
      <c r="H40" s="93"/>
    </row>
    <row r="41" spans="1:8" ht="30" customHeight="1">
      <c r="A41" s="228"/>
      <c r="B41" s="228"/>
      <c r="C41" s="248"/>
      <c r="D41" s="167" t="s">
        <v>383</v>
      </c>
      <c r="E41" s="124" t="s">
        <v>829</v>
      </c>
      <c r="F41" s="4">
        <v>35</v>
      </c>
      <c r="G41" s="79">
        <v>0</v>
      </c>
      <c r="H41" s="93"/>
    </row>
    <row r="42" spans="1:8" ht="30" customHeight="1">
      <c r="A42" s="228"/>
      <c r="B42" s="228"/>
      <c r="C42" s="248"/>
      <c r="D42" s="167">
        <v>290</v>
      </c>
      <c r="E42" s="124" t="s">
        <v>830</v>
      </c>
      <c r="F42" s="4">
        <v>36</v>
      </c>
      <c r="G42" s="79">
        <v>0</v>
      </c>
      <c r="H42" s="93"/>
    </row>
    <row r="43" spans="1:8" ht="30" customHeight="1">
      <c r="A43" s="228"/>
      <c r="B43" s="228"/>
      <c r="C43" s="249"/>
      <c r="D43" s="167">
        <v>291</v>
      </c>
      <c r="E43" s="124" t="s">
        <v>831</v>
      </c>
      <c r="F43" s="4">
        <v>37</v>
      </c>
      <c r="G43" s="79">
        <v>0</v>
      </c>
      <c r="H43" s="93"/>
    </row>
    <row r="44" spans="1:8" ht="30" customHeight="1">
      <c r="A44" s="228"/>
      <c r="B44" s="228"/>
      <c r="C44" s="250" t="s">
        <v>475</v>
      </c>
      <c r="D44" s="251"/>
      <c r="E44" s="124" t="s">
        <v>832</v>
      </c>
      <c r="F44" s="4">
        <v>38</v>
      </c>
      <c r="G44" s="79">
        <v>0</v>
      </c>
      <c r="H44" s="93"/>
    </row>
    <row r="45" spans="1:8" ht="30" customHeight="1">
      <c r="A45" s="228"/>
      <c r="B45" s="228"/>
      <c r="C45" s="244" t="s">
        <v>476</v>
      </c>
      <c r="D45" s="245"/>
      <c r="E45" s="124" t="s">
        <v>833</v>
      </c>
      <c r="F45" s="4">
        <v>39</v>
      </c>
      <c r="G45" s="79">
        <v>0</v>
      </c>
      <c r="H45" s="93"/>
    </row>
    <row r="46" spans="1:8" ht="30" customHeight="1">
      <c r="A46" s="228"/>
      <c r="B46" s="228"/>
      <c r="C46" s="227" t="s">
        <v>477</v>
      </c>
      <c r="D46" s="227"/>
      <c r="E46" s="124" t="s">
        <v>834</v>
      </c>
      <c r="F46" s="4">
        <v>40</v>
      </c>
      <c r="G46" s="79">
        <v>0</v>
      </c>
      <c r="H46" s="93"/>
    </row>
    <row r="47" spans="1:8" ht="30" customHeight="1">
      <c r="A47" s="228"/>
      <c r="B47" s="228"/>
      <c r="C47" s="229" t="s">
        <v>622</v>
      </c>
      <c r="D47" s="168" t="s">
        <v>627</v>
      </c>
      <c r="E47" s="124" t="s">
        <v>835</v>
      </c>
      <c r="F47" s="4">
        <v>41</v>
      </c>
      <c r="G47" s="79">
        <v>0</v>
      </c>
      <c r="H47" s="93"/>
    </row>
    <row r="48" spans="1:8" ht="30" customHeight="1">
      <c r="A48" s="228"/>
      <c r="B48" s="228"/>
      <c r="C48" s="229"/>
      <c r="D48" s="167" t="s">
        <v>628</v>
      </c>
      <c r="E48" s="124" t="s">
        <v>629</v>
      </c>
      <c r="F48" s="4">
        <v>42</v>
      </c>
      <c r="G48" s="79">
        <v>0</v>
      </c>
      <c r="H48" s="93"/>
    </row>
    <row r="49" spans="1:8" ht="33.75" customHeight="1">
      <c r="A49" s="228"/>
      <c r="B49" s="228"/>
      <c r="C49" s="226" t="s">
        <v>364</v>
      </c>
      <c r="D49" s="226"/>
      <c r="E49" s="124" t="s">
        <v>836</v>
      </c>
      <c r="F49" s="4">
        <v>43</v>
      </c>
      <c r="G49" s="79">
        <v>0</v>
      </c>
      <c r="H49" s="93"/>
    </row>
    <row r="50" spans="1:8" ht="30" customHeight="1">
      <c r="A50" s="228"/>
      <c r="B50" s="228"/>
      <c r="C50" s="250" t="s">
        <v>605</v>
      </c>
      <c r="D50" s="251"/>
      <c r="E50" s="124" t="s">
        <v>837</v>
      </c>
      <c r="F50" s="4">
        <v>44</v>
      </c>
      <c r="G50" s="79">
        <v>1</v>
      </c>
      <c r="H50" s="93"/>
    </row>
    <row r="51" spans="1:8" ht="30" customHeight="1">
      <c r="A51" s="228"/>
      <c r="B51" s="228"/>
      <c r="C51" s="244" t="s">
        <v>478</v>
      </c>
      <c r="D51" s="245"/>
      <c r="E51" s="124" t="s">
        <v>838</v>
      </c>
      <c r="F51" s="4">
        <v>45</v>
      </c>
      <c r="G51" s="79">
        <v>0</v>
      </c>
      <c r="H51" s="93"/>
    </row>
    <row r="52" spans="1:8" ht="30" customHeight="1">
      <c r="A52" s="228"/>
      <c r="B52" s="228"/>
      <c r="C52" s="244" t="s">
        <v>652</v>
      </c>
      <c r="D52" s="245"/>
      <c r="E52" s="124" t="s">
        <v>839</v>
      </c>
      <c r="F52" s="4">
        <v>46</v>
      </c>
      <c r="G52" s="79">
        <v>4</v>
      </c>
      <c r="H52" s="93"/>
    </row>
    <row r="53" spans="1:8" ht="30" customHeight="1">
      <c r="A53" s="228"/>
      <c r="B53" s="228"/>
      <c r="C53" s="247" t="s">
        <v>443</v>
      </c>
      <c r="D53" s="169" t="s">
        <v>560</v>
      </c>
      <c r="E53" s="124" t="s">
        <v>653</v>
      </c>
      <c r="F53" s="4">
        <v>47</v>
      </c>
      <c r="G53" s="79">
        <v>0</v>
      </c>
      <c r="H53" s="93"/>
    </row>
    <row r="54" spans="1:8" ht="30" customHeight="1">
      <c r="A54" s="228"/>
      <c r="B54" s="228"/>
      <c r="C54" s="249"/>
      <c r="D54" s="169" t="s">
        <v>561</v>
      </c>
      <c r="E54" s="124" t="s">
        <v>654</v>
      </c>
      <c r="F54" s="4">
        <v>48</v>
      </c>
      <c r="G54" s="79">
        <v>0</v>
      </c>
      <c r="H54" s="93"/>
    </row>
    <row r="55" spans="1:8" ht="30" customHeight="1">
      <c r="A55" s="228"/>
      <c r="B55" s="228"/>
      <c r="C55" s="247" t="s">
        <v>444</v>
      </c>
      <c r="D55" s="169" t="s">
        <v>562</v>
      </c>
      <c r="E55" s="124" t="s">
        <v>655</v>
      </c>
      <c r="F55" s="4">
        <v>49</v>
      </c>
      <c r="G55" s="79">
        <v>0</v>
      </c>
      <c r="H55" s="93"/>
    </row>
    <row r="56" spans="1:8" ht="30" customHeight="1">
      <c r="A56" s="228"/>
      <c r="B56" s="228"/>
      <c r="C56" s="248"/>
      <c r="D56" s="169" t="s">
        <v>563</v>
      </c>
      <c r="E56" s="124" t="s">
        <v>656</v>
      </c>
      <c r="F56" s="4">
        <v>50</v>
      </c>
      <c r="G56" s="79">
        <v>0</v>
      </c>
      <c r="H56" s="93"/>
    </row>
    <row r="57" spans="1:8" ht="30" customHeight="1">
      <c r="A57" s="228"/>
      <c r="B57" s="228"/>
      <c r="C57" s="248"/>
      <c r="D57" s="169" t="s">
        <v>564</v>
      </c>
      <c r="E57" s="124" t="s">
        <v>657</v>
      </c>
      <c r="F57" s="4">
        <v>51</v>
      </c>
      <c r="G57" s="79">
        <v>0</v>
      </c>
      <c r="H57" s="93"/>
    </row>
    <row r="58" spans="1:8" ht="30" customHeight="1">
      <c r="A58" s="228"/>
      <c r="B58" s="228"/>
      <c r="C58" s="249"/>
      <c r="D58" s="169" t="s">
        <v>565</v>
      </c>
      <c r="E58" s="124" t="s">
        <v>658</v>
      </c>
      <c r="F58" s="4">
        <v>52</v>
      </c>
      <c r="G58" s="79">
        <v>0</v>
      </c>
      <c r="H58" s="93"/>
    </row>
    <row r="59" spans="1:8" ht="30" customHeight="1">
      <c r="A59" s="228"/>
      <c r="B59" s="228"/>
      <c r="C59" s="244" t="s">
        <v>515</v>
      </c>
      <c r="D59" s="245"/>
      <c r="E59" s="124" t="s">
        <v>659</v>
      </c>
      <c r="F59" s="4">
        <v>53</v>
      </c>
      <c r="G59" s="79">
        <v>1</v>
      </c>
      <c r="H59" s="93"/>
    </row>
    <row r="60" spans="1:8" ht="33.75" customHeight="1">
      <c r="A60" s="228"/>
      <c r="B60" s="228"/>
      <c r="C60" s="259" t="s">
        <v>660</v>
      </c>
      <c r="D60" s="260"/>
      <c r="E60" s="124" t="s">
        <v>840</v>
      </c>
      <c r="F60" s="4">
        <v>54</v>
      </c>
      <c r="G60" s="79">
        <v>0</v>
      </c>
      <c r="H60" s="93"/>
    </row>
    <row r="61" spans="1:8" ht="30" customHeight="1">
      <c r="A61" s="228"/>
      <c r="B61" s="228"/>
      <c r="C61" s="247" t="s">
        <v>480</v>
      </c>
      <c r="D61" s="168" t="s">
        <v>481</v>
      </c>
      <c r="E61" s="124" t="s">
        <v>661</v>
      </c>
      <c r="F61" s="4">
        <v>55</v>
      </c>
      <c r="G61" s="107"/>
      <c r="H61" s="93"/>
    </row>
    <row r="62" spans="1:8" ht="30" customHeight="1">
      <c r="A62" s="228"/>
      <c r="B62" s="228"/>
      <c r="C62" s="248"/>
      <c r="D62" s="168" t="s">
        <v>482</v>
      </c>
      <c r="E62" s="124" t="s">
        <v>756</v>
      </c>
      <c r="F62" s="4">
        <v>56</v>
      </c>
      <c r="G62" s="79">
        <v>0</v>
      </c>
      <c r="H62" s="93"/>
    </row>
    <row r="63" spans="1:8" ht="30" customHeight="1">
      <c r="A63" s="228"/>
      <c r="B63" s="228"/>
      <c r="C63" s="249"/>
      <c r="D63" s="168" t="s">
        <v>483</v>
      </c>
      <c r="E63" s="124" t="s">
        <v>662</v>
      </c>
      <c r="F63" s="4">
        <v>57</v>
      </c>
      <c r="G63" s="79">
        <v>7</v>
      </c>
      <c r="H63" s="93"/>
    </row>
    <row r="64" spans="1:8" ht="33.75" customHeight="1">
      <c r="A64" s="228"/>
      <c r="B64" s="228"/>
      <c r="C64" s="250" t="s">
        <v>663</v>
      </c>
      <c r="D64" s="251"/>
      <c r="E64" s="124" t="s">
        <v>365</v>
      </c>
      <c r="F64" s="4">
        <v>58</v>
      </c>
      <c r="G64" s="79">
        <v>4</v>
      </c>
      <c r="H64" s="93"/>
    </row>
    <row r="65" spans="1:8" ht="33.75" customHeight="1">
      <c r="A65" s="228"/>
      <c r="B65" s="228"/>
      <c r="C65" s="244" t="s">
        <v>566</v>
      </c>
      <c r="D65" s="245"/>
      <c r="E65" s="124" t="s">
        <v>664</v>
      </c>
      <c r="F65" s="4">
        <v>59</v>
      </c>
      <c r="G65" s="80"/>
      <c r="H65" s="93"/>
    </row>
    <row r="66" spans="1:8" ht="30" customHeight="1">
      <c r="A66" s="228"/>
      <c r="B66" s="228"/>
      <c r="C66" s="244" t="s">
        <v>484</v>
      </c>
      <c r="D66" s="245"/>
      <c r="E66" s="124" t="s">
        <v>665</v>
      </c>
      <c r="F66" s="4">
        <v>60</v>
      </c>
      <c r="G66" s="80"/>
      <c r="H66" s="93"/>
    </row>
    <row r="67" spans="1:8" ht="30" customHeight="1">
      <c r="A67" s="228"/>
      <c r="B67" s="228"/>
      <c r="C67" s="244" t="s">
        <v>485</v>
      </c>
      <c r="D67" s="245"/>
      <c r="E67" s="124" t="s">
        <v>666</v>
      </c>
      <c r="F67" s="4">
        <v>61</v>
      </c>
      <c r="G67" s="79">
        <v>4</v>
      </c>
      <c r="H67" s="93"/>
    </row>
    <row r="68" spans="1:8" ht="30" customHeight="1">
      <c r="A68" s="228"/>
      <c r="B68" s="228"/>
      <c r="C68" s="244" t="s">
        <v>484</v>
      </c>
      <c r="D68" s="245"/>
      <c r="E68" s="124" t="s">
        <v>667</v>
      </c>
      <c r="F68" s="4">
        <v>62</v>
      </c>
      <c r="G68" s="79">
        <v>4</v>
      </c>
      <c r="H68" s="93"/>
    </row>
    <row r="69" spans="1:8" ht="30" customHeight="1">
      <c r="A69" s="228"/>
      <c r="B69" s="228"/>
      <c r="C69" s="250" t="s">
        <v>567</v>
      </c>
      <c r="D69" s="251"/>
      <c r="E69" s="124" t="s">
        <v>668</v>
      </c>
      <c r="F69" s="4">
        <v>63</v>
      </c>
      <c r="G69" s="80"/>
      <c r="H69" s="93"/>
    </row>
    <row r="70" spans="1:8" ht="30" customHeight="1">
      <c r="A70" s="228"/>
      <c r="B70" s="228"/>
      <c r="C70" s="244" t="s">
        <v>484</v>
      </c>
      <c r="D70" s="245"/>
      <c r="E70" s="124" t="s">
        <v>669</v>
      </c>
      <c r="F70" s="4">
        <v>64</v>
      </c>
      <c r="G70" s="80"/>
      <c r="H70" s="93"/>
    </row>
    <row r="71" spans="1:8" ht="30" customHeight="1">
      <c r="A71" s="228"/>
      <c r="B71" s="228"/>
      <c r="C71" s="250" t="s">
        <v>631</v>
      </c>
      <c r="D71" s="251"/>
      <c r="E71" s="124" t="s">
        <v>630</v>
      </c>
      <c r="F71" s="4">
        <v>65</v>
      </c>
      <c r="G71" s="79">
        <v>3</v>
      </c>
      <c r="H71" s="93"/>
    </row>
    <row r="72" spans="1:8" ht="30" customHeight="1">
      <c r="A72" s="228"/>
      <c r="B72" s="228"/>
      <c r="C72" s="244" t="s">
        <v>484</v>
      </c>
      <c r="D72" s="245"/>
      <c r="E72" s="124" t="s">
        <v>632</v>
      </c>
      <c r="F72" s="4">
        <v>66</v>
      </c>
      <c r="G72" s="79">
        <v>3</v>
      </c>
      <c r="H72" s="93"/>
    </row>
    <row r="73" spans="1:8" ht="30" customHeight="1">
      <c r="A73" s="230" t="s">
        <v>797</v>
      </c>
      <c r="B73" s="228" t="s">
        <v>798</v>
      </c>
      <c r="C73" s="250" t="s">
        <v>610</v>
      </c>
      <c r="D73" s="251"/>
      <c r="E73" s="125" t="s">
        <v>841</v>
      </c>
      <c r="F73" s="4">
        <v>67</v>
      </c>
      <c r="G73" s="79">
        <v>0</v>
      </c>
      <c r="H73" s="93"/>
    </row>
    <row r="74" spans="1:8" ht="30" customHeight="1">
      <c r="A74" s="230"/>
      <c r="B74" s="228"/>
      <c r="C74" s="226" t="s">
        <v>568</v>
      </c>
      <c r="D74" s="226"/>
      <c r="E74" s="124" t="s">
        <v>670</v>
      </c>
      <c r="F74" s="4">
        <v>68</v>
      </c>
      <c r="G74" s="80"/>
      <c r="H74" s="93"/>
    </row>
    <row r="75" spans="1:8" ht="30" customHeight="1">
      <c r="A75" s="230"/>
      <c r="B75" s="228"/>
      <c r="C75" s="227" t="s">
        <v>484</v>
      </c>
      <c r="D75" s="227"/>
      <c r="E75" s="124" t="s">
        <v>671</v>
      </c>
      <c r="F75" s="4">
        <v>69</v>
      </c>
      <c r="G75" s="80"/>
      <c r="H75" s="93"/>
    </row>
    <row r="76" spans="1:256" s="118" customFormat="1" ht="33.75" customHeight="1">
      <c r="A76" s="230"/>
      <c r="B76" s="228"/>
      <c r="C76" s="226" t="s">
        <v>672</v>
      </c>
      <c r="D76" s="226"/>
      <c r="E76" s="126" t="s">
        <v>842</v>
      </c>
      <c r="F76" s="4">
        <v>70</v>
      </c>
      <c r="G76" s="79">
        <v>0</v>
      </c>
      <c r="H76" s="93"/>
      <c r="I76" s="231"/>
      <c r="J76" s="231"/>
      <c r="K76" s="134"/>
      <c r="L76" s="55"/>
      <c r="M76" s="231"/>
      <c r="N76" s="231"/>
      <c r="O76" s="134"/>
      <c r="P76" s="55"/>
      <c r="Q76" s="231"/>
      <c r="R76" s="231"/>
      <c r="S76" s="134"/>
      <c r="T76" s="55"/>
      <c r="U76" s="231"/>
      <c r="V76" s="231"/>
      <c r="W76" s="134"/>
      <c r="X76" s="55"/>
      <c r="Y76" s="231"/>
      <c r="Z76" s="231"/>
      <c r="AA76" s="134"/>
      <c r="AB76" s="55"/>
      <c r="AC76" s="231"/>
      <c r="AD76" s="231"/>
      <c r="AE76" s="134"/>
      <c r="AF76" s="55"/>
      <c r="AG76" s="231"/>
      <c r="AH76" s="231"/>
      <c r="AI76" s="134"/>
      <c r="AJ76" s="55"/>
      <c r="AK76" s="231"/>
      <c r="AL76" s="231"/>
      <c r="AM76" s="134"/>
      <c r="AN76" s="55"/>
      <c r="AO76" s="231"/>
      <c r="AP76" s="231"/>
      <c r="AQ76" s="134"/>
      <c r="AR76" s="55"/>
      <c r="AS76" s="231"/>
      <c r="AT76" s="231"/>
      <c r="AU76" s="134"/>
      <c r="AV76" s="55"/>
      <c r="AW76" s="231"/>
      <c r="AX76" s="231"/>
      <c r="AY76" s="134"/>
      <c r="AZ76" s="55"/>
      <c r="BA76" s="231"/>
      <c r="BB76" s="231"/>
      <c r="BC76" s="134"/>
      <c r="BD76" s="55"/>
      <c r="BE76" s="231"/>
      <c r="BF76" s="231"/>
      <c r="BG76" s="134"/>
      <c r="BH76" s="55"/>
      <c r="BI76" s="231"/>
      <c r="BJ76" s="231"/>
      <c r="BK76" s="134"/>
      <c r="BL76" s="55"/>
      <c r="BM76" s="231"/>
      <c r="BN76" s="231"/>
      <c r="BO76" s="134"/>
      <c r="BP76" s="55"/>
      <c r="BQ76" s="231"/>
      <c r="BR76" s="231"/>
      <c r="BS76" s="134"/>
      <c r="BT76" s="55"/>
      <c r="BU76" s="231"/>
      <c r="BV76" s="231"/>
      <c r="BW76" s="134"/>
      <c r="BX76" s="55"/>
      <c r="BY76" s="231"/>
      <c r="BZ76" s="231"/>
      <c r="CA76" s="134"/>
      <c r="CB76" s="55"/>
      <c r="CC76" s="231"/>
      <c r="CD76" s="231"/>
      <c r="CE76" s="134"/>
      <c r="CF76" s="55"/>
      <c r="CG76" s="231"/>
      <c r="CH76" s="231"/>
      <c r="CI76" s="134"/>
      <c r="CJ76" s="55"/>
      <c r="CK76" s="231"/>
      <c r="CL76" s="231"/>
      <c r="CM76" s="134"/>
      <c r="CN76" s="55"/>
      <c r="CO76" s="231"/>
      <c r="CP76" s="231"/>
      <c r="CQ76" s="134"/>
      <c r="CR76" s="55"/>
      <c r="CS76" s="231"/>
      <c r="CT76" s="231"/>
      <c r="CU76" s="134"/>
      <c r="CV76" s="55"/>
      <c r="CW76" s="231"/>
      <c r="CX76" s="231"/>
      <c r="CY76" s="134"/>
      <c r="CZ76" s="55"/>
      <c r="DA76" s="231"/>
      <c r="DB76" s="231"/>
      <c r="DC76" s="134"/>
      <c r="DD76" s="55"/>
      <c r="DE76" s="231"/>
      <c r="DF76" s="231"/>
      <c r="DG76" s="134"/>
      <c r="DH76" s="55"/>
      <c r="DI76" s="231"/>
      <c r="DJ76" s="231"/>
      <c r="DK76" s="134"/>
      <c r="DL76" s="55"/>
      <c r="DM76" s="231"/>
      <c r="DN76" s="231"/>
      <c r="DO76" s="134"/>
      <c r="DP76" s="55"/>
      <c r="DQ76" s="231"/>
      <c r="DR76" s="231"/>
      <c r="DS76" s="134"/>
      <c r="DT76" s="55"/>
      <c r="DU76" s="231"/>
      <c r="DV76" s="231"/>
      <c r="DW76" s="134"/>
      <c r="DX76" s="55"/>
      <c r="DY76" s="231"/>
      <c r="DZ76" s="231"/>
      <c r="EA76" s="134"/>
      <c r="EB76" s="55"/>
      <c r="EC76" s="231"/>
      <c r="ED76" s="231"/>
      <c r="EE76" s="134"/>
      <c r="EF76" s="55"/>
      <c r="EG76" s="231"/>
      <c r="EH76" s="231"/>
      <c r="EI76" s="134"/>
      <c r="EJ76" s="55"/>
      <c r="EK76" s="231"/>
      <c r="EL76" s="231"/>
      <c r="EM76" s="134"/>
      <c r="EN76" s="55"/>
      <c r="EO76" s="231"/>
      <c r="EP76" s="231"/>
      <c r="EQ76" s="134"/>
      <c r="ER76" s="55"/>
      <c r="ES76" s="231"/>
      <c r="ET76" s="231"/>
      <c r="EU76" s="134"/>
      <c r="EV76" s="55"/>
      <c r="EW76" s="231"/>
      <c r="EX76" s="231"/>
      <c r="EY76" s="134"/>
      <c r="EZ76" s="55"/>
      <c r="FA76" s="231"/>
      <c r="FB76" s="231"/>
      <c r="FC76" s="134"/>
      <c r="FD76" s="55"/>
      <c r="FE76" s="231"/>
      <c r="FF76" s="231"/>
      <c r="FG76" s="134"/>
      <c r="FH76" s="55"/>
      <c r="FI76" s="231"/>
      <c r="FJ76" s="231"/>
      <c r="FK76" s="134"/>
      <c r="FL76" s="55"/>
      <c r="FM76" s="231"/>
      <c r="FN76" s="231"/>
      <c r="FO76" s="134"/>
      <c r="FP76" s="55"/>
      <c r="FQ76" s="231"/>
      <c r="FR76" s="231"/>
      <c r="FS76" s="134"/>
      <c r="FT76" s="55"/>
      <c r="FU76" s="231"/>
      <c r="FV76" s="231"/>
      <c r="FW76" s="134"/>
      <c r="FX76" s="55"/>
      <c r="FY76" s="231"/>
      <c r="FZ76" s="231"/>
      <c r="GA76" s="134"/>
      <c r="GB76" s="55"/>
      <c r="GC76" s="231"/>
      <c r="GD76" s="231"/>
      <c r="GE76" s="134"/>
      <c r="GF76" s="55"/>
      <c r="GG76" s="231"/>
      <c r="GH76" s="231"/>
      <c r="GI76" s="134"/>
      <c r="GJ76" s="55"/>
      <c r="GK76" s="231"/>
      <c r="GL76" s="231"/>
      <c r="GM76" s="134"/>
      <c r="GN76" s="55"/>
      <c r="GO76" s="231"/>
      <c r="GP76" s="231"/>
      <c r="GQ76" s="134"/>
      <c r="GR76" s="55"/>
      <c r="GS76" s="231"/>
      <c r="GT76" s="231"/>
      <c r="GU76" s="134"/>
      <c r="GV76" s="55"/>
      <c r="GW76" s="231"/>
      <c r="GX76" s="231"/>
      <c r="GY76" s="134"/>
      <c r="GZ76" s="55"/>
      <c r="HA76" s="231"/>
      <c r="HB76" s="231"/>
      <c r="HC76" s="134"/>
      <c r="HD76" s="55"/>
      <c r="HE76" s="231"/>
      <c r="HF76" s="231"/>
      <c r="HG76" s="134"/>
      <c r="HH76" s="55"/>
      <c r="HI76" s="231"/>
      <c r="HJ76" s="231"/>
      <c r="HK76" s="134"/>
      <c r="HL76" s="55"/>
      <c r="HM76" s="231"/>
      <c r="HN76" s="231"/>
      <c r="HO76" s="134"/>
      <c r="HP76" s="55"/>
      <c r="HQ76" s="231"/>
      <c r="HR76" s="231"/>
      <c r="HS76" s="134"/>
      <c r="HT76" s="55"/>
      <c r="HU76" s="231"/>
      <c r="HV76" s="231"/>
      <c r="HW76" s="134"/>
      <c r="HX76" s="55"/>
      <c r="HY76" s="231"/>
      <c r="HZ76" s="231"/>
      <c r="IA76" s="134"/>
      <c r="IB76" s="55"/>
      <c r="IC76" s="231"/>
      <c r="ID76" s="231"/>
      <c r="IE76" s="134"/>
      <c r="IF76" s="55"/>
      <c r="IG76" s="231"/>
      <c r="IH76" s="231"/>
      <c r="II76" s="134"/>
      <c r="IJ76" s="55"/>
      <c r="IK76" s="231"/>
      <c r="IL76" s="231"/>
      <c r="IM76" s="134"/>
      <c r="IN76" s="55"/>
      <c r="IO76" s="231"/>
      <c r="IP76" s="231"/>
      <c r="IQ76" s="134"/>
      <c r="IR76" s="55"/>
      <c r="IS76" s="231"/>
      <c r="IT76" s="231"/>
      <c r="IU76" s="134"/>
      <c r="IV76" s="55"/>
    </row>
    <row r="77" spans="1:256" s="118" customFormat="1" ht="30" customHeight="1">
      <c r="A77" s="230"/>
      <c r="B77" s="228"/>
      <c r="C77" s="227" t="s">
        <v>606</v>
      </c>
      <c r="D77" s="227"/>
      <c r="E77" s="127" t="s">
        <v>843</v>
      </c>
      <c r="F77" s="4">
        <v>71</v>
      </c>
      <c r="G77" s="79">
        <v>0</v>
      </c>
      <c r="H77" s="93"/>
      <c r="I77" s="225"/>
      <c r="J77" s="225"/>
      <c r="K77" s="134"/>
      <c r="L77" s="55"/>
      <c r="M77" s="225"/>
      <c r="N77" s="225"/>
      <c r="O77" s="134"/>
      <c r="P77" s="55"/>
      <c r="Q77" s="225"/>
      <c r="R77" s="225"/>
      <c r="S77" s="134"/>
      <c r="T77" s="55"/>
      <c r="U77" s="225"/>
      <c r="V77" s="225"/>
      <c r="W77" s="134"/>
      <c r="X77" s="55"/>
      <c r="Y77" s="225"/>
      <c r="Z77" s="225"/>
      <c r="AA77" s="134"/>
      <c r="AB77" s="55"/>
      <c r="AC77" s="225"/>
      <c r="AD77" s="225"/>
      <c r="AE77" s="134"/>
      <c r="AF77" s="55"/>
      <c r="AG77" s="225"/>
      <c r="AH77" s="225"/>
      <c r="AI77" s="134"/>
      <c r="AJ77" s="55"/>
      <c r="AK77" s="225"/>
      <c r="AL77" s="225"/>
      <c r="AM77" s="134"/>
      <c r="AN77" s="55"/>
      <c r="AO77" s="225"/>
      <c r="AP77" s="225"/>
      <c r="AQ77" s="134"/>
      <c r="AR77" s="55"/>
      <c r="AS77" s="225"/>
      <c r="AT77" s="225"/>
      <c r="AU77" s="134"/>
      <c r="AV77" s="55"/>
      <c r="AW77" s="225"/>
      <c r="AX77" s="225"/>
      <c r="AY77" s="134"/>
      <c r="AZ77" s="55"/>
      <c r="BA77" s="225"/>
      <c r="BB77" s="225"/>
      <c r="BC77" s="134"/>
      <c r="BD77" s="55"/>
      <c r="BE77" s="225"/>
      <c r="BF77" s="225"/>
      <c r="BG77" s="134"/>
      <c r="BH77" s="55"/>
      <c r="BI77" s="225"/>
      <c r="BJ77" s="225"/>
      <c r="BK77" s="134"/>
      <c r="BL77" s="55"/>
      <c r="BM77" s="225"/>
      <c r="BN77" s="225"/>
      <c r="BO77" s="134"/>
      <c r="BP77" s="55"/>
      <c r="BQ77" s="225"/>
      <c r="BR77" s="225"/>
      <c r="BS77" s="134"/>
      <c r="BT77" s="55"/>
      <c r="BU77" s="225"/>
      <c r="BV77" s="225"/>
      <c r="BW77" s="134"/>
      <c r="BX77" s="55"/>
      <c r="BY77" s="225"/>
      <c r="BZ77" s="225"/>
      <c r="CA77" s="134"/>
      <c r="CB77" s="55"/>
      <c r="CC77" s="225"/>
      <c r="CD77" s="225"/>
      <c r="CE77" s="134"/>
      <c r="CF77" s="55"/>
      <c r="CG77" s="225"/>
      <c r="CH77" s="225"/>
      <c r="CI77" s="134"/>
      <c r="CJ77" s="55"/>
      <c r="CK77" s="225"/>
      <c r="CL77" s="225"/>
      <c r="CM77" s="134"/>
      <c r="CN77" s="55"/>
      <c r="CO77" s="225"/>
      <c r="CP77" s="225"/>
      <c r="CQ77" s="134"/>
      <c r="CR77" s="55"/>
      <c r="CS77" s="225"/>
      <c r="CT77" s="225"/>
      <c r="CU77" s="134"/>
      <c r="CV77" s="55"/>
      <c r="CW77" s="225"/>
      <c r="CX77" s="225"/>
      <c r="CY77" s="134"/>
      <c r="CZ77" s="55"/>
      <c r="DA77" s="225"/>
      <c r="DB77" s="225"/>
      <c r="DC77" s="134"/>
      <c r="DD77" s="55"/>
      <c r="DE77" s="225"/>
      <c r="DF77" s="225"/>
      <c r="DG77" s="134"/>
      <c r="DH77" s="55"/>
      <c r="DI77" s="225"/>
      <c r="DJ77" s="225"/>
      <c r="DK77" s="134"/>
      <c r="DL77" s="55"/>
      <c r="DM77" s="225"/>
      <c r="DN77" s="225"/>
      <c r="DO77" s="134"/>
      <c r="DP77" s="55"/>
      <c r="DQ77" s="225"/>
      <c r="DR77" s="225"/>
      <c r="DS77" s="134"/>
      <c r="DT77" s="55"/>
      <c r="DU77" s="225"/>
      <c r="DV77" s="225"/>
      <c r="DW77" s="134"/>
      <c r="DX77" s="55"/>
      <c r="DY77" s="225"/>
      <c r="DZ77" s="225"/>
      <c r="EA77" s="134"/>
      <c r="EB77" s="55"/>
      <c r="EC77" s="225"/>
      <c r="ED77" s="225"/>
      <c r="EE77" s="134"/>
      <c r="EF77" s="55"/>
      <c r="EG77" s="225"/>
      <c r="EH77" s="225"/>
      <c r="EI77" s="134"/>
      <c r="EJ77" s="55"/>
      <c r="EK77" s="225"/>
      <c r="EL77" s="225"/>
      <c r="EM77" s="134"/>
      <c r="EN77" s="55"/>
      <c r="EO77" s="225"/>
      <c r="EP77" s="225"/>
      <c r="EQ77" s="134"/>
      <c r="ER77" s="55"/>
      <c r="ES77" s="225"/>
      <c r="ET77" s="225"/>
      <c r="EU77" s="134"/>
      <c r="EV77" s="55"/>
      <c r="EW77" s="225"/>
      <c r="EX77" s="225"/>
      <c r="EY77" s="134"/>
      <c r="EZ77" s="55"/>
      <c r="FA77" s="225"/>
      <c r="FB77" s="225"/>
      <c r="FC77" s="134"/>
      <c r="FD77" s="55"/>
      <c r="FE77" s="225"/>
      <c r="FF77" s="225"/>
      <c r="FG77" s="134"/>
      <c r="FH77" s="55"/>
      <c r="FI77" s="225"/>
      <c r="FJ77" s="225"/>
      <c r="FK77" s="134"/>
      <c r="FL77" s="55"/>
      <c r="FM77" s="225"/>
      <c r="FN77" s="225"/>
      <c r="FO77" s="134"/>
      <c r="FP77" s="55"/>
      <c r="FQ77" s="225"/>
      <c r="FR77" s="225"/>
      <c r="FS77" s="134"/>
      <c r="FT77" s="55"/>
      <c r="FU77" s="225"/>
      <c r="FV77" s="225"/>
      <c r="FW77" s="134"/>
      <c r="FX77" s="55"/>
      <c r="FY77" s="225"/>
      <c r="FZ77" s="225"/>
      <c r="GA77" s="134"/>
      <c r="GB77" s="55"/>
      <c r="GC77" s="225"/>
      <c r="GD77" s="225"/>
      <c r="GE77" s="134"/>
      <c r="GF77" s="55"/>
      <c r="GG77" s="225"/>
      <c r="GH77" s="225"/>
      <c r="GI77" s="134"/>
      <c r="GJ77" s="55"/>
      <c r="GK77" s="225"/>
      <c r="GL77" s="225"/>
      <c r="GM77" s="134"/>
      <c r="GN77" s="55"/>
      <c r="GO77" s="225"/>
      <c r="GP77" s="225"/>
      <c r="GQ77" s="134"/>
      <c r="GR77" s="55"/>
      <c r="GS77" s="225"/>
      <c r="GT77" s="225"/>
      <c r="GU77" s="134"/>
      <c r="GV77" s="55"/>
      <c r="GW77" s="225"/>
      <c r="GX77" s="225"/>
      <c r="GY77" s="134"/>
      <c r="GZ77" s="55"/>
      <c r="HA77" s="225"/>
      <c r="HB77" s="225"/>
      <c r="HC77" s="134"/>
      <c r="HD77" s="55"/>
      <c r="HE77" s="225"/>
      <c r="HF77" s="225"/>
      <c r="HG77" s="134"/>
      <c r="HH77" s="55"/>
      <c r="HI77" s="225"/>
      <c r="HJ77" s="225"/>
      <c r="HK77" s="134"/>
      <c r="HL77" s="55"/>
      <c r="HM77" s="225"/>
      <c r="HN77" s="225"/>
      <c r="HO77" s="134"/>
      <c r="HP77" s="55"/>
      <c r="HQ77" s="225"/>
      <c r="HR77" s="225"/>
      <c r="HS77" s="134"/>
      <c r="HT77" s="55"/>
      <c r="HU77" s="225"/>
      <c r="HV77" s="225"/>
      <c r="HW77" s="134"/>
      <c r="HX77" s="55"/>
      <c r="HY77" s="225"/>
      <c r="HZ77" s="225"/>
      <c r="IA77" s="134"/>
      <c r="IB77" s="55"/>
      <c r="IC77" s="225"/>
      <c r="ID77" s="225"/>
      <c r="IE77" s="134"/>
      <c r="IF77" s="55"/>
      <c r="IG77" s="225"/>
      <c r="IH77" s="225"/>
      <c r="II77" s="134"/>
      <c r="IJ77" s="55"/>
      <c r="IK77" s="225"/>
      <c r="IL77" s="225"/>
      <c r="IM77" s="134"/>
      <c r="IN77" s="55"/>
      <c r="IO77" s="225"/>
      <c r="IP77" s="225"/>
      <c r="IQ77" s="134"/>
      <c r="IR77" s="55"/>
      <c r="IS77" s="225"/>
      <c r="IT77" s="225"/>
      <c r="IU77" s="134"/>
      <c r="IV77" s="55"/>
    </row>
    <row r="78" spans="1:8" ht="30" customHeight="1">
      <c r="A78" s="230"/>
      <c r="B78" s="228"/>
      <c r="C78" s="226" t="s">
        <v>569</v>
      </c>
      <c r="D78" s="226"/>
      <c r="E78" s="125" t="s">
        <v>844</v>
      </c>
      <c r="F78" s="4">
        <v>72</v>
      </c>
      <c r="G78" s="79">
        <v>0</v>
      </c>
      <c r="H78" s="93"/>
    </row>
    <row r="79" spans="1:8" ht="30" customHeight="1">
      <c r="A79" s="230"/>
      <c r="B79" s="228"/>
      <c r="C79" s="229" t="s">
        <v>570</v>
      </c>
      <c r="D79" s="168" t="s">
        <v>571</v>
      </c>
      <c r="E79" s="124" t="s">
        <v>673</v>
      </c>
      <c r="F79" s="4">
        <v>73</v>
      </c>
      <c r="G79" s="79">
        <v>3</v>
      </c>
      <c r="H79" s="93"/>
    </row>
    <row r="80" spans="1:8" ht="30" customHeight="1">
      <c r="A80" s="230"/>
      <c r="B80" s="228"/>
      <c r="C80" s="229"/>
      <c r="D80" s="168" t="s">
        <v>572</v>
      </c>
      <c r="E80" s="124" t="s">
        <v>674</v>
      </c>
      <c r="F80" s="4">
        <v>74</v>
      </c>
      <c r="G80" s="79">
        <v>5</v>
      </c>
      <c r="H80" s="93"/>
    </row>
    <row r="81" spans="1:8" ht="30" customHeight="1">
      <c r="A81" s="230"/>
      <c r="B81" s="228"/>
      <c r="C81" s="229"/>
      <c r="D81" s="168" t="s">
        <v>573</v>
      </c>
      <c r="E81" s="124" t="s">
        <v>675</v>
      </c>
      <c r="F81" s="4">
        <v>75</v>
      </c>
      <c r="G81" s="79">
        <v>0</v>
      </c>
      <c r="H81" s="93"/>
    </row>
    <row r="82" spans="1:8" ht="30" customHeight="1">
      <c r="A82" s="230"/>
      <c r="B82" s="228" t="s">
        <v>676</v>
      </c>
      <c r="C82" s="227" t="s">
        <v>384</v>
      </c>
      <c r="D82" s="227"/>
      <c r="E82" s="124" t="s">
        <v>677</v>
      </c>
      <c r="F82" s="4">
        <v>76</v>
      </c>
      <c r="G82" s="79">
        <v>23</v>
      </c>
      <c r="H82" s="93"/>
    </row>
    <row r="83" spans="1:8" ht="30" customHeight="1">
      <c r="A83" s="230"/>
      <c r="B83" s="228"/>
      <c r="C83" s="227" t="s">
        <v>385</v>
      </c>
      <c r="D83" s="227"/>
      <c r="E83" s="124" t="s">
        <v>845</v>
      </c>
      <c r="F83" s="4">
        <v>77</v>
      </c>
      <c r="G83" s="79">
        <v>23</v>
      </c>
      <c r="H83" s="93"/>
    </row>
    <row r="84" spans="1:8" ht="30" customHeight="1">
      <c r="A84" s="230"/>
      <c r="B84" s="228"/>
      <c r="C84" s="229" t="s">
        <v>545</v>
      </c>
      <c r="D84" s="168" t="s">
        <v>490</v>
      </c>
      <c r="E84" s="124" t="s">
        <v>678</v>
      </c>
      <c r="F84" s="4">
        <v>78</v>
      </c>
      <c r="G84" s="79">
        <v>19</v>
      </c>
      <c r="H84" s="93"/>
    </row>
    <row r="85" spans="1:8" ht="30" customHeight="1">
      <c r="A85" s="230"/>
      <c r="B85" s="228"/>
      <c r="C85" s="229"/>
      <c r="D85" s="168" t="s">
        <v>386</v>
      </c>
      <c r="E85" s="124" t="s">
        <v>846</v>
      </c>
      <c r="F85" s="4">
        <v>79</v>
      </c>
      <c r="G85" s="79">
        <v>0</v>
      </c>
      <c r="H85" s="93"/>
    </row>
    <row r="86" spans="1:8" ht="33.75" customHeight="1">
      <c r="A86" s="230"/>
      <c r="B86" s="228"/>
      <c r="C86" s="229"/>
      <c r="D86" s="168" t="s">
        <v>574</v>
      </c>
      <c r="E86" s="124" t="s">
        <v>679</v>
      </c>
      <c r="F86" s="4">
        <v>80</v>
      </c>
      <c r="G86" s="79">
        <v>3</v>
      </c>
      <c r="H86" s="93"/>
    </row>
    <row r="87" spans="1:8" ht="33.75" customHeight="1">
      <c r="A87" s="230"/>
      <c r="B87" s="228"/>
      <c r="C87" s="229"/>
      <c r="D87" s="168" t="s">
        <v>575</v>
      </c>
      <c r="E87" s="124" t="s">
        <v>680</v>
      </c>
      <c r="F87" s="4">
        <v>81</v>
      </c>
      <c r="G87" s="79">
        <v>0</v>
      </c>
      <c r="H87" s="93"/>
    </row>
    <row r="88" spans="1:8" ht="33.75" customHeight="1">
      <c r="A88" s="230"/>
      <c r="B88" s="228"/>
      <c r="C88" s="229"/>
      <c r="D88" s="168" t="s">
        <v>576</v>
      </c>
      <c r="E88" s="124" t="s">
        <v>681</v>
      </c>
      <c r="F88" s="4">
        <v>82</v>
      </c>
      <c r="G88" s="79">
        <v>0</v>
      </c>
      <c r="H88" s="93"/>
    </row>
    <row r="89" spans="1:8" ht="33.75" customHeight="1">
      <c r="A89" s="230"/>
      <c r="B89" s="228"/>
      <c r="C89" s="229"/>
      <c r="D89" s="168" t="s">
        <v>577</v>
      </c>
      <c r="E89" s="124" t="s">
        <v>682</v>
      </c>
      <c r="F89" s="4">
        <v>83</v>
      </c>
      <c r="G89" s="79">
        <v>0</v>
      </c>
      <c r="H89" s="93"/>
    </row>
    <row r="90" spans="1:8" ht="33.75" customHeight="1">
      <c r="A90" s="230"/>
      <c r="B90" s="228"/>
      <c r="C90" s="229"/>
      <c r="D90" s="168" t="s">
        <v>578</v>
      </c>
      <c r="E90" s="124" t="s">
        <v>683</v>
      </c>
      <c r="F90" s="4">
        <v>84</v>
      </c>
      <c r="G90" s="79">
        <v>0</v>
      </c>
      <c r="H90" s="93"/>
    </row>
    <row r="91" spans="1:8" ht="30" customHeight="1">
      <c r="A91" s="230"/>
      <c r="B91" s="228"/>
      <c r="C91" s="229" t="s">
        <v>387</v>
      </c>
      <c r="D91" s="168" t="s">
        <v>486</v>
      </c>
      <c r="E91" s="124" t="s">
        <v>847</v>
      </c>
      <c r="F91" s="4">
        <v>85</v>
      </c>
      <c r="G91" s="79">
        <v>0</v>
      </c>
      <c r="H91" s="93"/>
    </row>
    <row r="92" spans="1:8" ht="30" customHeight="1">
      <c r="A92" s="230"/>
      <c r="B92" s="228"/>
      <c r="C92" s="229"/>
      <c r="D92" s="168" t="s">
        <v>487</v>
      </c>
      <c r="E92" s="124" t="s">
        <v>848</v>
      </c>
      <c r="F92" s="4">
        <v>86</v>
      </c>
      <c r="G92" s="79">
        <v>0</v>
      </c>
      <c r="H92" s="93"/>
    </row>
    <row r="93" spans="1:8" ht="33.75" customHeight="1">
      <c r="A93" s="230"/>
      <c r="B93" s="228"/>
      <c r="C93" s="229"/>
      <c r="D93" s="168" t="s">
        <v>447</v>
      </c>
      <c r="E93" s="124" t="s">
        <v>849</v>
      </c>
      <c r="F93" s="4">
        <v>87</v>
      </c>
      <c r="G93" s="79">
        <v>0</v>
      </c>
      <c r="H93" s="93"/>
    </row>
    <row r="94" spans="1:8" ht="30" customHeight="1">
      <c r="A94" s="230"/>
      <c r="B94" s="228"/>
      <c r="C94" s="229"/>
      <c r="D94" s="168" t="s">
        <v>434</v>
      </c>
      <c r="E94" s="124" t="s">
        <v>850</v>
      </c>
      <c r="F94" s="4">
        <v>88</v>
      </c>
      <c r="G94" s="79">
        <v>0</v>
      </c>
      <c r="H94" s="93"/>
    </row>
    <row r="95" spans="1:8" ht="33.75" customHeight="1">
      <c r="A95" s="230"/>
      <c r="B95" s="228"/>
      <c r="C95" s="229"/>
      <c r="D95" s="168" t="s">
        <v>633</v>
      </c>
      <c r="E95" s="124" t="s">
        <v>634</v>
      </c>
      <c r="F95" s="4">
        <v>89</v>
      </c>
      <c r="G95" s="79">
        <v>0</v>
      </c>
      <c r="H95" s="93"/>
    </row>
    <row r="96" spans="1:8" ht="33.75" customHeight="1">
      <c r="A96" s="230"/>
      <c r="B96" s="228"/>
      <c r="C96" s="229"/>
      <c r="D96" s="168" t="s">
        <v>851</v>
      </c>
      <c r="E96" s="124" t="s">
        <v>778</v>
      </c>
      <c r="F96" s="4">
        <v>90</v>
      </c>
      <c r="G96" s="79">
        <v>0</v>
      </c>
      <c r="H96" s="93"/>
    </row>
    <row r="97" spans="1:8" ht="33.75" customHeight="1">
      <c r="A97" s="230"/>
      <c r="B97" s="228"/>
      <c r="C97" s="229"/>
      <c r="D97" s="168" t="s">
        <v>603</v>
      </c>
      <c r="E97" s="124" t="s">
        <v>852</v>
      </c>
      <c r="F97" s="4">
        <v>91</v>
      </c>
      <c r="G97" s="79">
        <v>0</v>
      </c>
      <c r="H97" s="93"/>
    </row>
    <row r="98" spans="1:8" ht="30" customHeight="1">
      <c r="A98" s="230"/>
      <c r="B98" s="228"/>
      <c r="C98" s="229"/>
      <c r="D98" s="168" t="s">
        <v>488</v>
      </c>
      <c r="E98" s="124" t="s">
        <v>853</v>
      </c>
      <c r="F98" s="4">
        <v>92</v>
      </c>
      <c r="G98" s="79">
        <v>0</v>
      </c>
      <c r="H98" s="93"/>
    </row>
    <row r="99" spans="1:8" ht="33.75" customHeight="1">
      <c r="A99" s="230"/>
      <c r="B99" s="228"/>
      <c r="C99" s="229"/>
      <c r="D99" s="168" t="s">
        <v>579</v>
      </c>
      <c r="E99" s="124" t="s">
        <v>764</v>
      </c>
      <c r="F99" s="4">
        <v>93</v>
      </c>
      <c r="G99" s="79">
        <v>12</v>
      </c>
      <c r="H99" s="93"/>
    </row>
    <row r="100" spans="1:8" ht="47.25" customHeight="1">
      <c r="A100" s="230"/>
      <c r="B100" s="228"/>
      <c r="C100" s="229"/>
      <c r="D100" s="168" t="s">
        <v>580</v>
      </c>
      <c r="E100" s="124" t="s">
        <v>768</v>
      </c>
      <c r="F100" s="4">
        <v>94</v>
      </c>
      <c r="G100" s="79">
        <v>0</v>
      </c>
      <c r="H100" s="93"/>
    </row>
    <row r="101" spans="1:8" ht="30" customHeight="1">
      <c r="A101" s="230"/>
      <c r="B101" s="228"/>
      <c r="C101" s="229"/>
      <c r="D101" s="168" t="s">
        <v>489</v>
      </c>
      <c r="E101" s="124" t="s">
        <v>772</v>
      </c>
      <c r="F101" s="4">
        <v>95</v>
      </c>
      <c r="G101" s="79">
        <v>0</v>
      </c>
      <c r="H101" s="93"/>
    </row>
    <row r="102" spans="1:8" ht="30" customHeight="1">
      <c r="A102" s="230"/>
      <c r="B102" s="228"/>
      <c r="C102" s="226" t="s">
        <v>479</v>
      </c>
      <c r="D102" s="226"/>
      <c r="E102" s="124" t="s">
        <v>854</v>
      </c>
      <c r="F102" s="4">
        <v>96</v>
      </c>
      <c r="G102" s="79">
        <v>6</v>
      </c>
      <c r="H102" s="93"/>
    </row>
    <row r="103" spans="1:8" ht="33.75" customHeight="1">
      <c r="A103" s="230"/>
      <c r="B103" s="228"/>
      <c r="C103" s="229" t="s">
        <v>611</v>
      </c>
      <c r="D103" s="168" t="s">
        <v>583</v>
      </c>
      <c r="E103" s="124" t="s">
        <v>684</v>
      </c>
      <c r="F103" s="4">
        <v>97</v>
      </c>
      <c r="G103" s="79">
        <v>1</v>
      </c>
      <c r="H103" s="93"/>
    </row>
    <row r="104" spans="1:8" ht="33.75" customHeight="1">
      <c r="A104" s="230"/>
      <c r="B104" s="228"/>
      <c r="C104" s="229"/>
      <c r="D104" s="168" t="s">
        <v>584</v>
      </c>
      <c r="E104" s="124" t="s">
        <v>685</v>
      </c>
      <c r="F104" s="4">
        <v>98</v>
      </c>
      <c r="G104" s="79">
        <v>0</v>
      </c>
      <c r="H104" s="93"/>
    </row>
    <row r="105" spans="1:8" ht="33.75" customHeight="1">
      <c r="A105" s="230"/>
      <c r="B105" s="228"/>
      <c r="C105" s="229"/>
      <c r="D105" s="168" t="s">
        <v>419</v>
      </c>
      <c r="E105" s="124" t="s">
        <v>686</v>
      </c>
      <c r="F105" s="4">
        <v>99</v>
      </c>
      <c r="G105" s="79">
        <v>0</v>
      </c>
      <c r="H105" s="93"/>
    </row>
    <row r="106" spans="1:8" ht="33.75" customHeight="1">
      <c r="A106" s="230"/>
      <c r="B106" s="228"/>
      <c r="C106" s="229"/>
      <c r="D106" s="168" t="s">
        <v>585</v>
      </c>
      <c r="E106" s="124" t="s">
        <v>687</v>
      </c>
      <c r="F106" s="4">
        <v>100</v>
      </c>
      <c r="G106" s="79">
        <v>0</v>
      </c>
      <c r="H106" s="93"/>
    </row>
    <row r="107" spans="1:8" ht="30" customHeight="1">
      <c r="A107" s="230"/>
      <c r="B107" s="228"/>
      <c r="C107" s="229"/>
      <c r="D107" s="168" t="s">
        <v>586</v>
      </c>
      <c r="E107" s="124" t="s">
        <v>688</v>
      </c>
      <c r="F107" s="4">
        <v>101</v>
      </c>
      <c r="G107" s="79">
        <v>0</v>
      </c>
      <c r="H107" s="93"/>
    </row>
    <row r="108" spans="1:8" ht="45.75" customHeight="1">
      <c r="A108" s="230"/>
      <c r="B108" s="228"/>
      <c r="C108" s="226" t="s">
        <v>388</v>
      </c>
      <c r="D108" s="226"/>
      <c r="E108" s="124" t="s">
        <v>855</v>
      </c>
      <c r="F108" s="4">
        <v>102</v>
      </c>
      <c r="G108" s="79">
        <v>37</v>
      </c>
      <c r="H108" s="93"/>
    </row>
    <row r="109" spans="1:8" ht="30" customHeight="1">
      <c r="A109" s="230"/>
      <c r="B109" s="228"/>
      <c r="C109" s="226" t="s">
        <v>389</v>
      </c>
      <c r="D109" s="226"/>
      <c r="E109" s="124" t="s">
        <v>856</v>
      </c>
      <c r="F109" s="4">
        <v>103</v>
      </c>
      <c r="G109" s="79">
        <v>0</v>
      </c>
      <c r="H109" s="93"/>
    </row>
    <row r="110" spans="1:8" ht="33.75" customHeight="1">
      <c r="A110" s="230"/>
      <c r="B110" s="228"/>
      <c r="C110" s="226" t="s">
        <v>689</v>
      </c>
      <c r="D110" s="226"/>
      <c r="E110" s="124" t="s">
        <v>857</v>
      </c>
      <c r="F110" s="4">
        <v>104</v>
      </c>
      <c r="G110" s="79">
        <v>1</v>
      </c>
      <c r="H110" s="93"/>
    </row>
    <row r="111" spans="1:8" ht="45" customHeight="1">
      <c r="A111" s="230"/>
      <c r="B111" s="228"/>
      <c r="C111" s="226" t="s">
        <v>635</v>
      </c>
      <c r="D111" s="226"/>
      <c r="E111" s="124" t="s">
        <v>636</v>
      </c>
      <c r="F111" s="4">
        <v>105</v>
      </c>
      <c r="G111" s="79">
        <v>16</v>
      </c>
      <c r="H111" s="93"/>
    </row>
    <row r="112" spans="1:8" ht="30" customHeight="1">
      <c r="A112" s="230"/>
      <c r="B112" s="228"/>
      <c r="C112" s="226" t="s">
        <v>587</v>
      </c>
      <c r="D112" s="226"/>
      <c r="E112" s="124" t="s">
        <v>858</v>
      </c>
      <c r="F112" s="4">
        <v>106</v>
      </c>
      <c r="G112" s="79">
        <v>0</v>
      </c>
      <c r="H112" s="93"/>
    </row>
    <row r="113" spans="1:8" ht="33.75" customHeight="1">
      <c r="A113" s="230"/>
      <c r="B113" s="228" t="s">
        <v>638</v>
      </c>
      <c r="C113" s="226" t="s">
        <v>612</v>
      </c>
      <c r="D113" s="226"/>
      <c r="E113" s="124" t="s">
        <v>607</v>
      </c>
      <c r="F113" s="4">
        <v>107</v>
      </c>
      <c r="G113" s="107"/>
      <c r="H113" s="93"/>
    </row>
    <row r="114" spans="1:8" ht="30" customHeight="1">
      <c r="A114" s="230"/>
      <c r="B114" s="228"/>
      <c r="C114" s="226" t="s">
        <v>420</v>
      </c>
      <c r="D114" s="226"/>
      <c r="E114" s="124" t="s">
        <v>690</v>
      </c>
      <c r="F114" s="4">
        <v>108</v>
      </c>
      <c r="G114" s="107"/>
      <c r="H114" s="93"/>
    </row>
    <row r="115" spans="1:8" ht="30" customHeight="1">
      <c r="A115" s="230"/>
      <c r="B115" s="228"/>
      <c r="C115" s="227" t="s">
        <v>543</v>
      </c>
      <c r="D115" s="227"/>
      <c r="E115" s="124" t="s">
        <v>691</v>
      </c>
      <c r="F115" s="4">
        <v>109</v>
      </c>
      <c r="G115" s="107"/>
      <c r="H115" s="93"/>
    </row>
    <row r="116" spans="1:8" ht="30" customHeight="1">
      <c r="A116" s="230"/>
      <c r="B116" s="228"/>
      <c r="C116" s="226" t="s">
        <v>491</v>
      </c>
      <c r="D116" s="226"/>
      <c r="E116" s="124" t="s">
        <v>692</v>
      </c>
      <c r="F116" s="4">
        <v>110</v>
      </c>
      <c r="G116" s="107"/>
      <c r="H116" s="93"/>
    </row>
    <row r="117" spans="1:8" ht="30" customHeight="1">
      <c r="A117" s="230"/>
      <c r="B117" s="228"/>
      <c r="C117" s="229" t="s">
        <v>545</v>
      </c>
      <c r="D117" s="168" t="s">
        <v>590</v>
      </c>
      <c r="E117" s="124" t="s">
        <v>693</v>
      </c>
      <c r="F117" s="4">
        <v>111</v>
      </c>
      <c r="G117" s="107"/>
      <c r="H117" s="93"/>
    </row>
    <row r="118" spans="1:8" ht="30" customHeight="1">
      <c r="A118" s="230"/>
      <c r="B118" s="228"/>
      <c r="C118" s="229"/>
      <c r="D118" s="168" t="s">
        <v>445</v>
      </c>
      <c r="E118" s="124" t="s">
        <v>694</v>
      </c>
      <c r="F118" s="4">
        <v>112</v>
      </c>
      <c r="G118" s="107"/>
      <c r="H118" s="93"/>
    </row>
    <row r="119" spans="1:8" ht="30" customHeight="1">
      <c r="A119" s="230"/>
      <c r="B119" s="228"/>
      <c r="C119" s="229"/>
      <c r="D119" s="168" t="s">
        <v>446</v>
      </c>
      <c r="E119" s="124" t="s">
        <v>695</v>
      </c>
      <c r="F119" s="4">
        <v>113</v>
      </c>
      <c r="G119" s="107"/>
      <c r="H119" s="93"/>
    </row>
    <row r="120" spans="1:8" ht="30" customHeight="1">
      <c r="A120" s="230"/>
      <c r="B120" s="228"/>
      <c r="C120" s="226" t="s">
        <v>591</v>
      </c>
      <c r="D120" s="226"/>
      <c r="E120" s="124" t="s">
        <v>696</v>
      </c>
      <c r="F120" s="4">
        <v>114</v>
      </c>
      <c r="G120" s="107"/>
      <c r="H120" s="93"/>
    </row>
    <row r="121" spans="1:8" ht="30" customHeight="1">
      <c r="A121" s="230"/>
      <c r="B121" s="228"/>
      <c r="C121" s="229" t="s">
        <v>407</v>
      </c>
      <c r="D121" s="167" t="s">
        <v>594</v>
      </c>
      <c r="E121" s="124" t="s">
        <v>697</v>
      </c>
      <c r="F121" s="4">
        <v>115</v>
      </c>
      <c r="G121" s="107"/>
      <c r="H121" s="93"/>
    </row>
    <row r="122" spans="1:8" ht="30" customHeight="1">
      <c r="A122" s="230"/>
      <c r="B122" s="228"/>
      <c r="C122" s="229"/>
      <c r="D122" s="167" t="s">
        <v>595</v>
      </c>
      <c r="E122" s="124" t="s">
        <v>698</v>
      </c>
      <c r="F122" s="4">
        <v>116</v>
      </c>
      <c r="G122" s="107"/>
      <c r="H122" s="93"/>
    </row>
    <row r="123" spans="1:8" ht="30" customHeight="1">
      <c r="A123" s="230"/>
      <c r="B123" s="228"/>
      <c r="C123" s="229"/>
      <c r="D123" s="167" t="s">
        <v>596</v>
      </c>
      <c r="E123" s="124" t="s">
        <v>699</v>
      </c>
      <c r="F123" s="4">
        <v>117</v>
      </c>
      <c r="G123" s="107"/>
      <c r="H123" s="93"/>
    </row>
    <row r="124" spans="1:8" ht="30" customHeight="1">
      <c r="A124" s="230"/>
      <c r="B124" s="228"/>
      <c r="C124" s="229"/>
      <c r="D124" s="167" t="s">
        <v>598</v>
      </c>
      <c r="E124" s="124" t="s">
        <v>700</v>
      </c>
      <c r="F124" s="4">
        <v>118</v>
      </c>
      <c r="G124" s="107"/>
      <c r="H124" s="93"/>
    </row>
    <row r="125" spans="1:8" ht="30" customHeight="1">
      <c r="A125" s="230"/>
      <c r="B125" s="228"/>
      <c r="C125" s="229"/>
      <c r="D125" s="167" t="s">
        <v>599</v>
      </c>
      <c r="E125" s="124" t="s">
        <v>701</v>
      </c>
      <c r="F125" s="4">
        <v>119</v>
      </c>
      <c r="G125" s="107"/>
      <c r="H125" s="93"/>
    </row>
    <row r="126" spans="1:8" ht="30" customHeight="1">
      <c r="A126" s="230"/>
      <c r="B126" s="228"/>
      <c r="C126" s="229"/>
      <c r="D126" s="167" t="s">
        <v>608</v>
      </c>
      <c r="E126" s="124" t="s">
        <v>702</v>
      </c>
      <c r="F126" s="4">
        <v>120</v>
      </c>
      <c r="G126" s="107"/>
      <c r="H126" s="93"/>
    </row>
    <row r="127" spans="1:8" ht="30" customHeight="1">
      <c r="A127" s="230"/>
      <c r="B127" s="228"/>
      <c r="C127" s="229"/>
      <c r="D127" s="167" t="s">
        <v>597</v>
      </c>
      <c r="E127" s="124" t="s">
        <v>703</v>
      </c>
      <c r="F127" s="4">
        <v>121</v>
      </c>
      <c r="G127" s="107"/>
      <c r="H127" s="93"/>
    </row>
    <row r="128" spans="1:8" ht="33.75" customHeight="1">
      <c r="A128" s="230"/>
      <c r="B128" s="228"/>
      <c r="C128" s="229" t="s">
        <v>600</v>
      </c>
      <c r="D128" s="167" t="s">
        <v>859</v>
      </c>
      <c r="E128" s="124" t="s">
        <v>369</v>
      </c>
      <c r="F128" s="4">
        <v>122</v>
      </c>
      <c r="G128" s="107"/>
      <c r="H128" s="93"/>
    </row>
    <row r="129" spans="1:8" ht="42.75" customHeight="1">
      <c r="A129" s="230"/>
      <c r="B129" s="228"/>
      <c r="C129" s="229"/>
      <c r="D129" s="167" t="s">
        <v>704</v>
      </c>
      <c r="E129" s="124" t="s">
        <v>860</v>
      </c>
      <c r="F129" s="4">
        <v>123</v>
      </c>
      <c r="G129" s="107"/>
      <c r="H129" s="93"/>
    </row>
    <row r="130" spans="1:8" ht="30" customHeight="1">
      <c r="A130" s="230"/>
      <c r="B130" s="228"/>
      <c r="C130" s="229"/>
      <c r="D130" s="167" t="s">
        <v>435</v>
      </c>
      <c r="E130" s="124" t="s">
        <v>861</v>
      </c>
      <c r="F130" s="4">
        <v>124</v>
      </c>
      <c r="G130" s="107"/>
      <c r="H130" s="93"/>
    </row>
    <row r="131" spans="1:8" ht="33.75" customHeight="1">
      <c r="A131" s="230"/>
      <c r="B131" s="228"/>
      <c r="C131" s="229"/>
      <c r="D131" s="167" t="s">
        <v>436</v>
      </c>
      <c r="E131" s="124" t="s">
        <v>862</v>
      </c>
      <c r="F131" s="4">
        <v>125</v>
      </c>
      <c r="G131" s="107"/>
      <c r="H131" s="93"/>
    </row>
    <row r="132" spans="1:8" ht="46.5" customHeight="1">
      <c r="A132" s="230"/>
      <c r="B132" s="228"/>
      <c r="C132" s="229"/>
      <c r="D132" s="167" t="s">
        <v>601</v>
      </c>
      <c r="E132" s="124" t="s">
        <v>863</v>
      </c>
      <c r="F132" s="4">
        <v>126</v>
      </c>
      <c r="G132" s="107"/>
      <c r="H132" s="93"/>
    </row>
    <row r="133" spans="1:8" ht="30" customHeight="1">
      <c r="A133" s="230" t="s">
        <v>797</v>
      </c>
      <c r="B133" s="228" t="s">
        <v>705</v>
      </c>
      <c r="C133" s="226" t="s">
        <v>437</v>
      </c>
      <c r="D133" s="226"/>
      <c r="E133" s="125" t="s">
        <v>864</v>
      </c>
      <c r="F133" s="4">
        <v>127</v>
      </c>
      <c r="G133" s="79">
        <v>21</v>
      </c>
      <c r="H133" s="93"/>
    </row>
    <row r="134" spans="1:8" ht="33.75" customHeight="1">
      <c r="A134" s="230"/>
      <c r="B134" s="228"/>
      <c r="C134" s="226" t="s">
        <v>706</v>
      </c>
      <c r="D134" s="226"/>
      <c r="E134" s="125" t="s">
        <v>865</v>
      </c>
      <c r="F134" s="4">
        <v>128</v>
      </c>
      <c r="G134" s="79">
        <v>10</v>
      </c>
      <c r="H134" s="93"/>
    </row>
    <row r="135" spans="1:8" ht="33.75" customHeight="1">
      <c r="A135" s="230"/>
      <c r="B135" s="228"/>
      <c r="C135" s="226" t="s">
        <v>866</v>
      </c>
      <c r="D135" s="226"/>
      <c r="E135" s="125" t="s">
        <v>867</v>
      </c>
      <c r="F135" s="4">
        <v>129</v>
      </c>
      <c r="G135" s="79">
        <v>0</v>
      </c>
      <c r="H135" s="93"/>
    </row>
    <row r="136" spans="1:8" ht="30" customHeight="1">
      <c r="A136" s="230"/>
      <c r="B136" s="228" t="s">
        <v>707</v>
      </c>
      <c r="C136" s="226" t="s">
        <v>602</v>
      </c>
      <c r="D136" s="226"/>
      <c r="E136" s="124" t="s">
        <v>708</v>
      </c>
      <c r="F136" s="4">
        <v>130</v>
      </c>
      <c r="G136" s="79">
        <v>0</v>
      </c>
      <c r="H136" s="93"/>
    </row>
    <row r="137" spans="1:8" ht="30" customHeight="1">
      <c r="A137" s="230"/>
      <c r="B137" s="228"/>
      <c r="C137" s="229" t="s">
        <v>545</v>
      </c>
      <c r="D137" s="167" t="s">
        <v>412</v>
      </c>
      <c r="E137" s="128" t="s">
        <v>868</v>
      </c>
      <c r="F137" s="4">
        <v>131</v>
      </c>
      <c r="G137" s="79">
        <v>0</v>
      </c>
      <c r="H137" s="93"/>
    </row>
    <row r="138" spans="1:8" ht="30" customHeight="1">
      <c r="A138" s="230"/>
      <c r="B138" s="228"/>
      <c r="C138" s="229"/>
      <c r="D138" s="168" t="s">
        <v>392</v>
      </c>
      <c r="E138" s="128" t="s">
        <v>709</v>
      </c>
      <c r="F138" s="4">
        <v>132</v>
      </c>
      <c r="G138" s="79">
        <v>0</v>
      </c>
      <c r="H138" s="93"/>
    </row>
    <row r="139" spans="1:8" ht="30" customHeight="1">
      <c r="A139" s="230"/>
      <c r="B139" s="228"/>
      <c r="C139" s="229"/>
      <c r="D139" s="168" t="s">
        <v>637</v>
      </c>
      <c r="E139" s="128" t="s">
        <v>869</v>
      </c>
      <c r="F139" s="4">
        <v>133</v>
      </c>
      <c r="G139" s="79">
        <v>0</v>
      </c>
      <c r="H139" s="93"/>
    </row>
    <row r="140" spans="1:8" ht="30" customHeight="1">
      <c r="A140" s="230"/>
      <c r="B140" s="228"/>
      <c r="C140" s="229"/>
      <c r="D140" s="168" t="s">
        <v>638</v>
      </c>
      <c r="E140" s="128" t="s">
        <v>639</v>
      </c>
      <c r="F140" s="4">
        <v>134</v>
      </c>
      <c r="G140" s="79">
        <v>0</v>
      </c>
      <c r="H140" s="93"/>
    </row>
    <row r="141" spans="1:8" ht="33.75" customHeight="1">
      <c r="A141" s="230"/>
      <c r="B141" s="228"/>
      <c r="C141" s="226" t="s">
        <v>710</v>
      </c>
      <c r="D141" s="226"/>
      <c r="E141" s="128" t="s">
        <v>870</v>
      </c>
      <c r="F141" s="4">
        <v>135</v>
      </c>
      <c r="G141" s="79">
        <v>1</v>
      </c>
      <c r="H141" s="93"/>
    </row>
    <row r="142" spans="1:8" ht="33.75" customHeight="1">
      <c r="A142" s="230"/>
      <c r="B142" s="228"/>
      <c r="C142" s="226" t="s">
        <v>711</v>
      </c>
      <c r="D142" s="226"/>
      <c r="E142" s="128" t="s">
        <v>871</v>
      </c>
      <c r="F142" s="4">
        <v>136</v>
      </c>
      <c r="G142" s="79">
        <v>1</v>
      </c>
      <c r="H142" s="93"/>
    </row>
    <row r="143" spans="1:8" ht="30" customHeight="1">
      <c r="A143" s="230"/>
      <c r="B143" s="228"/>
      <c r="C143" s="229" t="s">
        <v>497</v>
      </c>
      <c r="D143" s="167" t="s">
        <v>412</v>
      </c>
      <c r="E143" s="124" t="s">
        <v>872</v>
      </c>
      <c r="F143" s="4">
        <v>137</v>
      </c>
      <c r="G143" s="79">
        <v>1</v>
      </c>
      <c r="H143" s="93"/>
    </row>
    <row r="144" spans="1:8" ht="30" customHeight="1">
      <c r="A144" s="230"/>
      <c r="B144" s="228"/>
      <c r="C144" s="229"/>
      <c r="D144" s="168" t="s">
        <v>413</v>
      </c>
      <c r="E144" s="124" t="s">
        <v>873</v>
      </c>
      <c r="F144" s="4">
        <v>138</v>
      </c>
      <c r="G144" s="79">
        <v>0</v>
      </c>
      <c r="H144" s="93"/>
    </row>
    <row r="145" spans="1:8" ht="33.75" customHeight="1">
      <c r="A145" s="230"/>
      <c r="B145" s="228"/>
      <c r="C145" s="226" t="s">
        <v>712</v>
      </c>
      <c r="D145" s="226"/>
      <c r="E145" s="124" t="s">
        <v>874</v>
      </c>
      <c r="F145" s="4">
        <v>139</v>
      </c>
      <c r="G145" s="79">
        <v>0</v>
      </c>
      <c r="H145" s="93"/>
    </row>
    <row r="146" spans="1:8" ht="33.75" customHeight="1">
      <c r="A146" s="230"/>
      <c r="B146" s="228"/>
      <c r="C146" s="226" t="s">
        <v>448</v>
      </c>
      <c r="D146" s="226"/>
      <c r="E146" s="124" t="s">
        <v>875</v>
      </c>
      <c r="F146" s="4">
        <v>140</v>
      </c>
      <c r="G146" s="79">
        <v>0</v>
      </c>
      <c r="H146" s="93"/>
    </row>
    <row r="147" spans="1:8" ht="30" customHeight="1">
      <c r="A147" s="230"/>
      <c r="B147" s="228"/>
      <c r="C147" s="226" t="s">
        <v>497</v>
      </c>
      <c r="D147" s="226"/>
      <c r="E147" s="124" t="s">
        <v>876</v>
      </c>
      <c r="F147" s="4">
        <v>141</v>
      </c>
      <c r="G147" s="79">
        <v>0</v>
      </c>
      <c r="H147" s="93"/>
    </row>
    <row r="148" spans="1:8" ht="30" customHeight="1">
      <c r="A148" s="230"/>
      <c r="B148" s="268" t="s">
        <v>713</v>
      </c>
      <c r="C148" s="227" t="s">
        <v>442</v>
      </c>
      <c r="D148" s="227"/>
      <c r="E148" s="124" t="s">
        <v>877</v>
      </c>
      <c r="F148" s="4">
        <v>142</v>
      </c>
      <c r="G148" s="79">
        <v>0</v>
      </c>
      <c r="H148" s="93"/>
    </row>
    <row r="149" spans="1:8" ht="30" customHeight="1">
      <c r="A149" s="230"/>
      <c r="B149" s="268"/>
      <c r="C149" s="227" t="s">
        <v>492</v>
      </c>
      <c r="D149" s="227"/>
      <c r="E149" s="124" t="s">
        <v>878</v>
      </c>
      <c r="F149" s="4">
        <v>143</v>
      </c>
      <c r="G149" s="79">
        <v>0</v>
      </c>
      <c r="H149" s="93"/>
    </row>
    <row r="150" spans="1:8" ht="30" customHeight="1">
      <c r="A150" s="230"/>
      <c r="B150" s="268"/>
      <c r="C150" s="227" t="s">
        <v>493</v>
      </c>
      <c r="D150" s="227"/>
      <c r="E150" s="124" t="s">
        <v>879</v>
      </c>
      <c r="F150" s="4">
        <v>144</v>
      </c>
      <c r="G150" s="79">
        <v>0</v>
      </c>
      <c r="H150" s="93"/>
    </row>
    <row r="151" spans="1:8" ht="30" customHeight="1">
      <c r="A151" s="230"/>
      <c r="B151" s="268"/>
      <c r="C151" s="227" t="s">
        <v>494</v>
      </c>
      <c r="D151" s="227"/>
      <c r="E151" s="124" t="s">
        <v>880</v>
      </c>
      <c r="F151" s="4">
        <v>145</v>
      </c>
      <c r="G151" s="79">
        <v>0</v>
      </c>
      <c r="H151" s="93"/>
    </row>
    <row r="152" spans="1:8" ht="30" customHeight="1">
      <c r="A152" s="230"/>
      <c r="B152" s="268"/>
      <c r="C152" s="227" t="s">
        <v>495</v>
      </c>
      <c r="D152" s="227"/>
      <c r="E152" s="124" t="s">
        <v>881</v>
      </c>
      <c r="F152" s="4">
        <v>146</v>
      </c>
      <c r="G152" s="79">
        <v>0</v>
      </c>
      <c r="H152" s="93"/>
    </row>
    <row r="153" spans="1:8" ht="30" customHeight="1">
      <c r="A153" s="230"/>
      <c r="B153" s="268"/>
      <c r="C153" s="227" t="s">
        <v>496</v>
      </c>
      <c r="D153" s="227"/>
      <c r="E153" s="124" t="s">
        <v>882</v>
      </c>
      <c r="F153" s="4">
        <v>147</v>
      </c>
      <c r="G153" s="79">
        <v>0</v>
      </c>
      <c r="H153" s="93"/>
    </row>
    <row r="154" spans="1:8" ht="30" customHeight="1">
      <c r="A154" s="230"/>
      <c r="B154" s="268"/>
      <c r="C154" s="227" t="s">
        <v>479</v>
      </c>
      <c r="D154" s="227"/>
      <c r="E154" s="124" t="s">
        <v>883</v>
      </c>
      <c r="F154" s="4">
        <v>148</v>
      </c>
      <c r="G154" s="79">
        <v>2</v>
      </c>
      <c r="H154" s="93"/>
    </row>
    <row r="155" spans="1:8" ht="30" customHeight="1">
      <c r="A155" s="239" t="s">
        <v>449</v>
      </c>
      <c r="B155" s="236" t="s">
        <v>714</v>
      </c>
      <c r="C155" s="264" t="s">
        <v>498</v>
      </c>
      <c r="D155" s="265"/>
      <c r="E155" s="129" t="s">
        <v>715</v>
      </c>
      <c r="F155" s="4">
        <v>149</v>
      </c>
      <c r="G155" s="107"/>
      <c r="H155" s="93"/>
    </row>
    <row r="156" spans="1:8" ht="30" customHeight="1">
      <c r="A156" s="240"/>
      <c r="B156" s="237"/>
      <c r="C156" s="264" t="s">
        <v>499</v>
      </c>
      <c r="D156" s="265"/>
      <c r="E156" s="129" t="s">
        <v>716</v>
      </c>
      <c r="F156" s="4">
        <v>150</v>
      </c>
      <c r="G156" s="107"/>
      <c r="H156" s="93"/>
    </row>
    <row r="157" spans="1:8" ht="30" customHeight="1">
      <c r="A157" s="240"/>
      <c r="B157" s="237"/>
      <c r="C157" s="264" t="s">
        <v>415</v>
      </c>
      <c r="D157" s="265"/>
      <c r="E157" s="129" t="s">
        <v>717</v>
      </c>
      <c r="F157" s="4">
        <v>151</v>
      </c>
      <c r="G157" s="107"/>
      <c r="H157" s="93"/>
    </row>
    <row r="158" spans="1:8" ht="30" customHeight="1">
      <c r="A158" s="240"/>
      <c r="B158" s="237"/>
      <c r="C158" s="264" t="s">
        <v>500</v>
      </c>
      <c r="D158" s="265"/>
      <c r="E158" s="129" t="s">
        <v>884</v>
      </c>
      <c r="F158" s="4">
        <v>152</v>
      </c>
      <c r="G158" s="107"/>
      <c r="H158" s="93"/>
    </row>
    <row r="159" spans="1:8" ht="30" customHeight="1">
      <c r="A159" s="240"/>
      <c r="B159" s="237"/>
      <c r="C159" s="264" t="s">
        <v>408</v>
      </c>
      <c r="D159" s="265"/>
      <c r="E159" s="129" t="s">
        <v>885</v>
      </c>
      <c r="F159" s="4">
        <v>153</v>
      </c>
      <c r="G159" s="107"/>
      <c r="H159" s="93"/>
    </row>
    <row r="160" spans="1:8" ht="33.75" customHeight="1">
      <c r="A160" s="240"/>
      <c r="B160" s="237"/>
      <c r="C160" s="264" t="s">
        <v>613</v>
      </c>
      <c r="D160" s="265"/>
      <c r="E160" s="129" t="s">
        <v>886</v>
      </c>
      <c r="F160" s="4">
        <v>154</v>
      </c>
      <c r="G160" s="107"/>
      <c r="H160" s="93"/>
    </row>
    <row r="161" spans="1:8" ht="30" customHeight="1">
      <c r="A161" s="240"/>
      <c r="B161" s="237"/>
      <c r="C161" s="264" t="s">
        <v>501</v>
      </c>
      <c r="D161" s="265"/>
      <c r="E161" s="129" t="s">
        <v>887</v>
      </c>
      <c r="F161" s="4">
        <v>155</v>
      </c>
      <c r="G161" s="107"/>
      <c r="H161" s="93"/>
    </row>
    <row r="162" spans="1:8" ht="30" customHeight="1">
      <c r="A162" s="240"/>
      <c r="B162" s="238"/>
      <c r="C162" s="264" t="s">
        <v>502</v>
      </c>
      <c r="D162" s="265"/>
      <c r="E162" s="129" t="s">
        <v>888</v>
      </c>
      <c r="F162" s="4">
        <v>156</v>
      </c>
      <c r="G162" s="107"/>
      <c r="H162" s="93"/>
    </row>
    <row r="163" spans="1:8" ht="30" customHeight="1">
      <c r="A163" s="240"/>
      <c r="B163" s="239" t="s">
        <v>718</v>
      </c>
      <c r="C163" s="264" t="s">
        <v>498</v>
      </c>
      <c r="D163" s="265"/>
      <c r="E163" s="129" t="s">
        <v>719</v>
      </c>
      <c r="F163" s="4">
        <v>157</v>
      </c>
      <c r="G163" s="107"/>
      <c r="H163" s="93"/>
    </row>
    <row r="164" spans="1:8" ht="30" customHeight="1">
      <c r="A164" s="240"/>
      <c r="B164" s="240"/>
      <c r="C164" s="264" t="s">
        <v>503</v>
      </c>
      <c r="D164" s="265"/>
      <c r="E164" s="129" t="s">
        <v>720</v>
      </c>
      <c r="F164" s="4">
        <v>158</v>
      </c>
      <c r="G164" s="107"/>
      <c r="H164" s="93"/>
    </row>
    <row r="165" spans="1:8" ht="30" customHeight="1">
      <c r="A165" s="240"/>
      <c r="B165" s="240"/>
      <c r="C165" s="264" t="s">
        <v>390</v>
      </c>
      <c r="D165" s="265"/>
      <c r="E165" s="129" t="s">
        <v>721</v>
      </c>
      <c r="F165" s="4">
        <v>159</v>
      </c>
      <c r="G165" s="107"/>
      <c r="H165" s="93"/>
    </row>
    <row r="166" spans="1:8" ht="30" customHeight="1">
      <c r="A166" s="240"/>
      <c r="B166" s="240"/>
      <c r="C166" s="264" t="s">
        <v>504</v>
      </c>
      <c r="D166" s="265"/>
      <c r="E166" s="129" t="s">
        <v>889</v>
      </c>
      <c r="F166" s="4">
        <v>160</v>
      </c>
      <c r="G166" s="107"/>
      <c r="H166" s="93"/>
    </row>
    <row r="167" spans="1:8" ht="30" customHeight="1">
      <c r="A167" s="240"/>
      <c r="B167" s="240"/>
      <c r="C167" s="264" t="s">
        <v>505</v>
      </c>
      <c r="D167" s="265"/>
      <c r="E167" s="129" t="s">
        <v>890</v>
      </c>
      <c r="F167" s="4">
        <v>161</v>
      </c>
      <c r="G167" s="107"/>
      <c r="H167" s="93"/>
    </row>
    <row r="168" spans="1:8" ht="30" customHeight="1">
      <c r="A168" s="241"/>
      <c r="B168" s="241"/>
      <c r="C168" s="264" t="s">
        <v>506</v>
      </c>
      <c r="D168" s="265"/>
      <c r="E168" s="129" t="s">
        <v>891</v>
      </c>
      <c r="F168" s="4">
        <v>162</v>
      </c>
      <c r="G168" s="107"/>
      <c r="H168" s="93"/>
    </row>
    <row r="169" spans="1:8" ht="30" customHeight="1">
      <c r="A169" s="228" t="s">
        <v>614</v>
      </c>
      <c r="B169" s="228"/>
      <c r="C169" s="244" t="s">
        <v>421</v>
      </c>
      <c r="D169" s="245"/>
      <c r="E169" s="124" t="s">
        <v>892</v>
      </c>
      <c r="F169" s="4">
        <v>163</v>
      </c>
      <c r="G169" s="79">
        <v>146</v>
      </c>
      <c r="H169" s="93"/>
    </row>
    <row r="170" spans="1:8" ht="30" customHeight="1">
      <c r="A170" s="228"/>
      <c r="B170" s="228"/>
      <c r="C170" s="250" t="s">
        <v>722</v>
      </c>
      <c r="D170" s="251"/>
      <c r="E170" s="124" t="s">
        <v>893</v>
      </c>
      <c r="F170" s="4">
        <v>164</v>
      </c>
      <c r="G170" s="79">
        <v>146</v>
      </c>
      <c r="H170" s="93"/>
    </row>
    <row r="171" spans="1:8" ht="33.75" customHeight="1">
      <c r="A171" s="228"/>
      <c r="B171" s="228"/>
      <c r="C171" s="250" t="s">
        <v>417</v>
      </c>
      <c r="D171" s="251"/>
      <c r="E171" s="124" t="s">
        <v>894</v>
      </c>
      <c r="F171" s="4">
        <v>165</v>
      </c>
      <c r="G171" s="79">
        <v>23</v>
      </c>
      <c r="H171" s="93"/>
    </row>
    <row r="172" spans="1:8" ht="30" customHeight="1">
      <c r="A172" s="228"/>
      <c r="B172" s="228"/>
      <c r="C172" s="250" t="s">
        <v>418</v>
      </c>
      <c r="D172" s="251"/>
      <c r="E172" s="124" t="s">
        <v>895</v>
      </c>
      <c r="F172" s="4">
        <v>166</v>
      </c>
      <c r="G172" s="79">
        <v>23</v>
      </c>
      <c r="H172" s="93"/>
    </row>
    <row r="173" spans="1:8" ht="30" customHeight="1">
      <c r="A173" s="239" t="s">
        <v>723</v>
      </c>
      <c r="B173" s="239" t="s">
        <v>799</v>
      </c>
      <c r="C173" s="250" t="s">
        <v>588</v>
      </c>
      <c r="D173" s="251"/>
      <c r="E173" s="128" t="s">
        <v>724</v>
      </c>
      <c r="F173" s="4">
        <v>167</v>
      </c>
      <c r="G173" s="79">
        <v>1308</v>
      </c>
      <c r="H173" s="93"/>
    </row>
    <row r="174" spans="1:8" ht="30" customHeight="1">
      <c r="A174" s="240"/>
      <c r="B174" s="240"/>
      <c r="C174" s="244" t="s">
        <v>424</v>
      </c>
      <c r="D174" s="245"/>
      <c r="E174" s="128" t="s">
        <v>725</v>
      </c>
      <c r="F174" s="4">
        <v>168</v>
      </c>
      <c r="G174" s="79">
        <v>1309</v>
      </c>
      <c r="H174" s="93"/>
    </row>
    <row r="175" spans="1:8" ht="30" customHeight="1">
      <c r="A175" s="240"/>
      <c r="B175" s="240"/>
      <c r="C175" s="244" t="s">
        <v>492</v>
      </c>
      <c r="D175" s="245"/>
      <c r="E175" s="128" t="s">
        <v>726</v>
      </c>
      <c r="F175" s="4">
        <v>169</v>
      </c>
      <c r="G175" s="79">
        <v>0</v>
      </c>
      <c r="H175" s="93"/>
    </row>
    <row r="176" spans="1:8" ht="33.75" customHeight="1">
      <c r="A176" s="240"/>
      <c r="B176" s="240"/>
      <c r="C176" s="244" t="s">
        <v>896</v>
      </c>
      <c r="D176" s="245"/>
      <c r="E176" s="128" t="s">
        <v>897</v>
      </c>
      <c r="F176" s="4">
        <v>170</v>
      </c>
      <c r="G176" s="79">
        <v>12</v>
      </c>
      <c r="H176" s="93"/>
    </row>
    <row r="177" spans="1:8" ht="33.75" customHeight="1">
      <c r="A177" s="240"/>
      <c r="B177" s="240"/>
      <c r="C177" s="244" t="s">
        <v>898</v>
      </c>
      <c r="D177" s="245"/>
      <c r="E177" s="128" t="s">
        <v>899</v>
      </c>
      <c r="F177" s="4">
        <v>171</v>
      </c>
      <c r="G177" s="79">
        <v>1</v>
      </c>
      <c r="H177" s="93"/>
    </row>
    <row r="178" spans="1:8" ht="33.75" customHeight="1">
      <c r="A178" s="240"/>
      <c r="B178" s="240"/>
      <c r="C178" s="244" t="s">
        <v>900</v>
      </c>
      <c r="D178" s="245"/>
      <c r="E178" s="128" t="s">
        <v>901</v>
      </c>
      <c r="F178" s="4">
        <v>172</v>
      </c>
      <c r="G178" s="79">
        <v>43</v>
      </c>
      <c r="H178" s="93"/>
    </row>
    <row r="179" spans="1:8" ht="33.75" customHeight="1">
      <c r="A179" s="240"/>
      <c r="B179" s="240"/>
      <c r="C179" s="244" t="s">
        <v>902</v>
      </c>
      <c r="D179" s="245"/>
      <c r="E179" s="128" t="s">
        <v>903</v>
      </c>
      <c r="F179" s="4">
        <v>173</v>
      </c>
      <c r="G179" s="79">
        <v>0</v>
      </c>
      <c r="H179" s="93"/>
    </row>
    <row r="180" spans="1:8" ht="33.75" customHeight="1">
      <c r="A180" s="240"/>
      <c r="B180" s="240"/>
      <c r="C180" s="244" t="s">
        <v>904</v>
      </c>
      <c r="D180" s="245"/>
      <c r="E180" s="128" t="s">
        <v>905</v>
      </c>
      <c r="F180" s="4">
        <v>174</v>
      </c>
      <c r="G180" s="79">
        <v>3</v>
      </c>
      <c r="H180" s="93"/>
    </row>
    <row r="181" spans="1:8" ht="33.75" customHeight="1">
      <c r="A181" s="240"/>
      <c r="B181" s="240"/>
      <c r="C181" s="242" t="s">
        <v>906</v>
      </c>
      <c r="D181" s="243"/>
      <c r="E181" s="128" t="s">
        <v>907</v>
      </c>
      <c r="F181" s="4">
        <v>175</v>
      </c>
      <c r="G181" s="107"/>
      <c r="H181" s="93"/>
    </row>
    <row r="182" spans="1:8" ht="33.75" customHeight="1">
      <c r="A182" s="240"/>
      <c r="B182" s="240"/>
      <c r="C182" s="242" t="s">
        <v>908</v>
      </c>
      <c r="D182" s="243"/>
      <c r="E182" s="128" t="s">
        <v>909</v>
      </c>
      <c r="F182" s="4">
        <v>176</v>
      </c>
      <c r="G182" s="107"/>
      <c r="H182" s="93"/>
    </row>
    <row r="183" spans="1:8" ht="33.75" customHeight="1">
      <c r="A183" s="240" t="s">
        <v>800</v>
      </c>
      <c r="B183" s="240" t="s">
        <v>801</v>
      </c>
      <c r="C183" s="242" t="s">
        <v>910</v>
      </c>
      <c r="D183" s="243"/>
      <c r="E183" s="128" t="s">
        <v>911</v>
      </c>
      <c r="F183" s="4">
        <v>177</v>
      </c>
      <c r="G183" s="107"/>
      <c r="H183" s="93"/>
    </row>
    <row r="184" spans="1:8" ht="33.75" customHeight="1">
      <c r="A184" s="240"/>
      <c r="B184" s="240"/>
      <c r="C184" s="242" t="s">
        <v>912</v>
      </c>
      <c r="D184" s="243"/>
      <c r="E184" s="128" t="s">
        <v>913</v>
      </c>
      <c r="F184" s="4">
        <v>178</v>
      </c>
      <c r="G184" s="107"/>
      <c r="H184" s="93"/>
    </row>
    <row r="185" spans="1:8" ht="33.75" customHeight="1">
      <c r="A185" s="240"/>
      <c r="B185" s="240"/>
      <c r="C185" s="242" t="s">
        <v>914</v>
      </c>
      <c r="D185" s="243"/>
      <c r="E185" s="128" t="s">
        <v>915</v>
      </c>
      <c r="F185" s="4">
        <v>179</v>
      </c>
      <c r="G185" s="107"/>
      <c r="H185" s="93"/>
    </row>
    <row r="186" spans="1:8" ht="33.75" customHeight="1">
      <c r="A186" s="240"/>
      <c r="B186" s="240"/>
      <c r="C186" s="244" t="s">
        <v>604</v>
      </c>
      <c r="D186" s="245"/>
      <c r="E186" s="130" t="s">
        <v>409</v>
      </c>
      <c r="F186" s="4">
        <v>180</v>
      </c>
      <c r="G186" s="79">
        <v>7</v>
      </c>
      <c r="H186" s="93"/>
    </row>
    <row r="187" spans="1:8" ht="52.5" customHeight="1">
      <c r="A187" s="240"/>
      <c r="B187" s="240"/>
      <c r="C187" s="250" t="s">
        <v>438</v>
      </c>
      <c r="D187" s="251"/>
      <c r="E187" s="130" t="s">
        <v>727</v>
      </c>
      <c r="F187" s="4">
        <v>181</v>
      </c>
      <c r="G187" s="79">
        <v>0</v>
      </c>
      <c r="H187" s="93"/>
    </row>
    <row r="188" spans="1:8" ht="53.25" customHeight="1">
      <c r="A188" s="240"/>
      <c r="B188" s="241"/>
      <c r="C188" s="250" t="s">
        <v>582</v>
      </c>
      <c r="D188" s="251"/>
      <c r="E188" s="130" t="s">
        <v>916</v>
      </c>
      <c r="F188" s="4">
        <v>182</v>
      </c>
      <c r="G188" s="79">
        <v>3</v>
      </c>
      <c r="H188" s="93"/>
    </row>
    <row r="189" spans="1:8" ht="30" customHeight="1">
      <c r="A189" s="240"/>
      <c r="B189" s="239" t="s">
        <v>728</v>
      </c>
      <c r="C189" s="244" t="s">
        <v>391</v>
      </c>
      <c r="D189" s="245"/>
      <c r="E189" s="130" t="s">
        <v>729</v>
      </c>
      <c r="F189" s="4">
        <v>183</v>
      </c>
      <c r="G189" s="79">
        <v>2729</v>
      </c>
      <c r="H189" s="93"/>
    </row>
    <row r="190" spans="1:8" ht="30" customHeight="1">
      <c r="A190" s="240"/>
      <c r="B190" s="240"/>
      <c r="C190" s="244" t="s">
        <v>425</v>
      </c>
      <c r="D190" s="245"/>
      <c r="E190" s="130" t="s">
        <v>730</v>
      </c>
      <c r="F190" s="4">
        <v>184</v>
      </c>
      <c r="G190" s="79">
        <v>2497</v>
      </c>
      <c r="H190" s="93"/>
    </row>
    <row r="191" spans="1:8" ht="30" customHeight="1">
      <c r="A191" s="240"/>
      <c r="B191" s="240"/>
      <c r="C191" s="244" t="s">
        <v>470</v>
      </c>
      <c r="D191" s="245"/>
      <c r="E191" s="130" t="s">
        <v>731</v>
      </c>
      <c r="F191" s="4">
        <v>185</v>
      </c>
      <c r="G191" s="79">
        <v>0</v>
      </c>
      <c r="H191" s="93"/>
    </row>
    <row r="192" spans="1:8" ht="30" customHeight="1">
      <c r="A192" s="240"/>
      <c r="B192" s="240"/>
      <c r="C192" s="244" t="s">
        <v>917</v>
      </c>
      <c r="D192" s="245"/>
      <c r="E192" s="130" t="s">
        <v>918</v>
      </c>
      <c r="F192" s="4">
        <v>186</v>
      </c>
      <c r="G192" s="79">
        <v>219</v>
      </c>
      <c r="H192" s="93"/>
    </row>
    <row r="193" spans="1:8" ht="30" customHeight="1">
      <c r="A193" s="240"/>
      <c r="B193" s="240"/>
      <c r="C193" s="244" t="s">
        <v>919</v>
      </c>
      <c r="D193" s="245"/>
      <c r="E193" s="130" t="s">
        <v>920</v>
      </c>
      <c r="F193" s="4">
        <v>187</v>
      </c>
      <c r="G193" s="79">
        <v>36</v>
      </c>
      <c r="H193" s="93"/>
    </row>
    <row r="194" spans="1:8" ht="33.75" customHeight="1">
      <c r="A194" s="241"/>
      <c r="B194" s="241"/>
      <c r="C194" s="244" t="s">
        <v>0</v>
      </c>
      <c r="D194" s="245"/>
      <c r="E194" s="130" t="s">
        <v>1</v>
      </c>
      <c r="F194" s="4">
        <v>188</v>
      </c>
      <c r="G194" s="79">
        <v>15</v>
      </c>
      <c r="H194" s="93"/>
    </row>
    <row r="195" spans="1:8" ht="30" customHeight="1">
      <c r="A195" s="239" t="s">
        <v>802</v>
      </c>
      <c r="B195" s="239" t="s">
        <v>714</v>
      </c>
      <c r="C195" s="244" t="s">
        <v>429</v>
      </c>
      <c r="D195" s="245"/>
      <c r="E195" s="128" t="s">
        <v>732</v>
      </c>
      <c r="F195" s="4">
        <v>189</v>
      </c>
      <c r="G195" s="79">
        <v>19</v>
      </c>
      <c r="H195" s="93"/>
    </row>
    <row r="196" spans="1:8" ht="30" customHeight="1">
      <c r="A196" s="240"/>
      <c r="B196" s="240"/>
      <c r="C196" s="244" t="s">
        <v>430</v>
      </c>
      <c r="D196" s="245"/>
      <c r="E196" s="128" t="s">
        <v>733</v>
      </c>
      <c r="F196" s="4">
        <v>190</v>
      </c>
      <c r="G196" s="79">
        <v>21</v>
      </c>
      <c r="H196" s="93"/>
    </row>
    <row r="197" spans="1:8" ht="30" customHeight="1">
      <c r="A197" s="240"/>
      <c r="B197" s="240"/>
      <c r="C197" s="244" t="s">
        <v>440</v>
      </c>
      <c r="D197" s="245"/>
      <c r="E197" s="128" t="s">
        <v>734</v>
      </c>
      <c r="F197" s="4">
        <v>191</v>
      </c>
      <c r="G197" s="79">
        <v>19</v>
      </c>
      <c r="H197" s="93"/>
    </row>
    <row r="198" spans="1:8" ht="30" customHeight="1">
      <c r="A198" s="240"/>
      <c r="B198" s="240"/>
      <c r="C198" s="244" t="s">
        <v>441</v>
      </c>
      <c r="D198" s="245"/>
      <c r="E198" s="128" t="s">
        <v>735</v>
      </c>
      <c r="F198" s="4">
        <v>192</v>
      </c>
      <c r="G198" s="79">
        <v>21</v>
      </c>
      <c r="H198" s="93"/>
    </row>
    <row r="199" spans="1:8" ht="33.75" customHeight="1">
      <c r="A199" s="240"/>
      <c r="B199" s="240"/>
      <c r="C199" s="244" t="s">
        <v>426</v>
      </c>
      <c r="D199" s="245"/>
      <c r="E199" s="128" t="s">
        <v>736</v>
      </c>
      <c r="F199" s="4">
        <v>193</v>
      </c>
      <c r="G199" s="79">
        <v>2</v>
      </c>
      <c r="H199" s="93"/>
    </row>
    <row r="200" spans="1:8" ht="47.25" customHeight="1">
      <c r="A200" s="240"/>
      <c r="B200" s="240"/>
      <c r="C200" s="244" t="s">
        <v>2</v>
      </c>
      <c r="D200" s="245"/>
      <c r="E200" s="128" t="s">
        <v>737</v>
      </c>
      <c r="F200" s="4">
        <v>194</v>
      </c>
      <c r="G200" s="79">
        <v>0</v>
      </c>
      <c r="H200" s="93"/>
    </row>
    <row r="201" spans="1:8" ht="33.75" customHeight="1">
      <c r="A201" s="240"/>
      <c r="B201" s="240"/>
      <c r="C201" s="244" t="s">
        <v>427</v>
      </c>
      <c r="D201" s="245"/>
      <c r="E201" s="128" t="s">
        <v>738</v>
      </c>
      <c r="F201" s="4">
        <v>195</v>
      </c>
      <c r="G201" s="79">
        <v>2</v>
      </c>
      <c r="H201" s="93"/>
    </row>
    <row r="202" spans="1:8" ht="33.75" customHeight="1">
      <c r="A202" s="240"/>
      <c r="B202" s="240"/>
      <c r="C202" s="244" t="s">
        <v>739</v>
      </c>
      <c r="D202" s="245"/>
      <c r="E202" s="128" t="s">
        <v>740</v>
      </c>
      <c r="F202" s="4">
        <v>196</v>
      </c>
      <c r="G202" s="79">
        <v>0</v>
      </c>
      <c r="H202" s="93"/>
    </row>
    <row r="203" spans="1:8" ht="33.75" customHeight="1">
      <c r="A203" s="240"/>
      <c r="B203" s="240"/>
      <c r="C203" s="244" t="s">
        <v>428</v>
      </c>
      <c r="D203" s="245"/>
      <c r="E203" s="128" t="s">
        <v>741</v>
      </c>
      <c r="F203" s="4">
        <v>197</v>
      </c>
      <c r="G203" s="79">
        <v>4</v>
      </c>
      <c r="H203" s="93"/>
    </row>
    <row r="204" spans="1:8" ht="33.75" customHeight="1">
      <c r="A204" s="240"/>
      <c r="B204" s="240"/>
      <c r="C204" s="244" t="s">
        <v>609</v>
      </c>
      <c r="D204" s="245"/>
      <c r="E204" s="128" t="s">
        <v>742</v>
      </c>
      <c r="F204" s="4">
        <v>198</v>
      </c>
      <c r="G204" s="79">
        <v>1</v>
      </c>
      <c r="H204" s="93"/>
    </row>
    <row r="205" spans="1:8" ht="33.75" customHeight="1">
      <c r="A205" s="240"/>
      <c r="B205" s="240"/>
      <c r="C205" s="244" t="s">
        <v>743</v>
      </c>
      <c r="D205" s="245"/>
      <c r="E205" s="128" t="s">
        <v>744</v>
      </c>
      <c r="F205" s="4">
        <v>199</v>
      </c>
      <c r="G205" s="79">
        <v>0</v>
      </c>
      <c r="H205" s="93"/>
    </row>
    <row r="206" spans="1:8" ht="33.75" customHeight="1">
      <c r="A206" s="240"/>
      <c r="B206" s="241"/>
      <c r="C206" s="244" t="s">
        <v>745</v>
      </c>
      <c r="D206" s="245"/>
      <c r="E206" s="128" t="s">
        <v>746</v>
      </c>
      <c r="F206" s="4">
        <v>200</v>
      </c>
      <c r="G206" s="79">
        <v>0</v>
      </c>
      <c r="H206" s="93"/>
    </row>
    <row r="207" spans="1:8" ht="30" customHeight="1">
      <c r="A207" s="240"/>
      <c r="B207" s="239" t="s">
        <v>728</v>
      </c>
      <c r="C207" s="244" t="s">
        <v>411</v>
      </c>
      <c r="D207" s="245"/>
      <c r="E207" s="128" t="s">
        <v>747</v>
      </c>
      <c r="F207" s="4">
        <v>201</v>
      </c>
      <c r="G207" s="79">
        <v>17</v>
      </c>
      <c r="H207" s="93"/>
    </row>
    <row r="208" spans="1:8" ht="30" customHeight="1">
      <c r="A208" s="240"/>
      <c r="B208" s="240"/>
      <c r="C208" s="244" t="s">
        <v>431</v>
      </c>
      <c r="D208" s="245"/>
      <c r="E208" s="128" t="s">
        <v>748</v>
      </c>
      <c r="F208" s="4">
        <v>202</v>
      </c>
      <c r="G208" s="79">
        <v>16</v>
      </c>
      <c r="H208" s="93"/>
    </row>
    <row r="209" spans="1:8" ht="33.75" customHeight="1">
      <c r="A209" s="240"/>
      <c r="B209" s="240"/>
      <c r="C209" s="244" t="s">
        <v>432</v>
      </c>
      <c r="D209" s="245"/>
      <c r="E209" s="128" t="s">
        <v>366</v>
      </c>
      <c r="F209" s="4">
        <v>203</v>
      </c>
      <c r="G209" s="79">
        <v>5</v>
      </c>
      <c r="H209" s="93"/>
    </row>
    <row r="210" spans="1:8" ht="33.75" customHeight="1">
      <c r="A210" s="240"/>
      <c r="B210" s="240"/>
      <c r="C210" s="244" t="s">
        <v>433</v>
      </c>
      <c r="D210" s="245"/>
      <c r="E210" s="128" t="s">
        <v>367</v>
      </c>
      <c r="F210" s="4">
        <v>204</v>
      </c>
      <c r="G210" s="79">
        <v>0</v>
      </c>
      <c r="H210" s="93"/>
    </row>
    <row r="211" spans="1:8" ht="33.75" customHeight="1">
      <c r="A211" s="240"/>
      <c r="B211" s="240"/>
      <c r="C211" s="244" t="s">
        <v>410</v>
      </c>
      <c r="D211" s="245"/>
      <c r="E211" s="128" t="s">
        <v>3</v>
      </c>
      <c r="F211" s="4">
        <v>205</v>
      </c>
      <c r="G211" s="79">
        <v>5</v>
      </c>
      <c r="H211" s="93"/>
    </row>
    <row r="212" spans="1:8" ht="33.75" customHeight="1">
      <c r="A212" s="240"/>
      <c r="B212" s="240"/>
      <c r="C212" s="244" t="s">
        <v>749</v>
      </c>
      <c r="D212" s="245"/>
      <c r="E212" s="128" t="s">
        <v>4</v>
      </c>
      <c r="F212" s="4">
        <v>206</v>
      </c>
      <c r="G212" s="79">
        <v>2</v>
      </c>
      <c r="H212" s="93"/>
    </row>
    <row r="213" spans="1:8" ht="33.75" customHeight="1">
      <c r="A213" s="240"/>
      <c r="B213" s="241"/>
      <c r="C213" s="244" t="s">
        <v>750</v>
      </c>
      <c r="D213" s="245"/>
      <c r="E213" s="128" t="s">
        <v>5</v>
      </c>
      <c r="F213" s="4">
        <v>207</v>
      </c>
      <c r="G213" s="79">
        <v>0</v>
      </c>
      <c r="H213" s="93"/>
    </row>
    <row r="214" spans="1:8" ht="30" customHeight="1">
      <c r="A214" s="232" t="s">
        <v>10</v>
      </c>
      <c r="B214" s="233"/>
      <c r="C214" s="250" t="s">
        <v>452</v>
      </c>
      <c r="D214" s="251"/>
      <c r="E214" s="124" t="s">
        <v>6</v>
      </c>
      <c r="F214" s="4">
        <v>208</v>
      </c>
      <c r="G214" s="79">
        <v>217</v>
      </c>
      <c r="H214" s="93"/>
    </row>
    <row r="215" spans="1:8" ht="30" customHeight="1">
      <c r="A215" s="234"/>
      <c r="B215" s="235"/>
      <c r="C215" s="250" t="s">
        <v>422</v>
      </c>
      <c r="D215" s="251"/>
      <c r="E215" s="124" t="s">
        <v>368</v>
      </c>
      <c r="F215" s="4">
        <v>209</v>
      </c>
      <c r="G215" s="79">
        <v>78</v>
      </c>
      <c r="H215" s="93"/>
    </row>
    <row r="216" spans="1:8" ht="30" customHeight="1">
      <c r="A216" s="267" t="s">
        <v>803</v>
      </c>
      <c r="B216" s="267"/>
      <c r="C216" s="266" t="s">
        <v>500</v>
      </c>
      <c r="D216" s="266"/>
      <c r="E216" s="130" t="s">
        <v>7</v>
      </c>
      <c r="F216" s="4">
        <v>210</v>
      </c>
      <c r="G216" s="107"/>
      <c r="H216" s="93"/>
    </row>
    <row r="217" spans="1:8" ht="30" customHeight="1">
      <c r="A217" s="267"/>
      <c r="B217" s="267"/>
      <c r="C217" s="266" t="s">
        <v>501</v>
      </c>
      <c r="D217" s="266"/>
      <c r="E217" s="130" t="s">
        <v>8</v>
      </c>
      <c r="F217" s="4">
        <v>211</v>
      </c>
      <c r="G217" s="107"/>
      <c r="H217" s="93"/>
    </row>
    <row r="218" spans="1:95" ht="32.25" customHeight="1">
      <c r="A218" s="267"/>
      <c r="B218" s="267"/>
      <c r="C218" s="266" t="s">
        <v>502</v>
      </c>
      <c r="D218" s="266"/>
      <c r="E218" s="130" t="s">
        <v>9</v>
      </c>
      <c r="F218" s="4">
        <v>212</v>
      </c>
      <c r="G218" s="107"/>
      <c r="H218" s="93"/>
      <c r="CQ218" s="113"/>
    </row>
    <row r="219" spans="1:7" ht="28.5" customHeight="1">
      <c r="A219" s="149"/>
      <c r="B219" s="150"/>
      <c r="C219" s="151"/>
      <c r="D219" s="151"/>
      <c r="E219" s="150"/>
      <c r="F219" s="150"/>
      <c r="G219" s="131"/>
    </row>
    <row r="220" spans="1:7" ht="15.75">
      <c r="A220" s="53"/>
      <c r="B220" s="53"/>
      <c r="C220" s="132"/>
      <c r="D220" s="133"/>
      <c r="E220" s="134"/>
      <c r="F220" s="55"/>
      <c r="G220" s="131"/>
    </row>
    <row r="221" spans="1:7" ht="15.75">
      <c r="A221" s="53"/>
      <c r="B221" s="53"/>
      <c r="C221" s="132"/>
      <c r="D221" s="133"/>
      <c r="E221" s="134"/>
      <c r="F221" s="55"/>
      <c r="G221" s="131"/>
    </row>
    <row r="222" spans="1:7" ht="18.75" customHeight="1">
      <c r="A222" s="53"/>
      <c r="B222" s="53"/>
      <c r="C222" s="135"/>
      <c r="D222" s="135"/>
      <c r="E222" s="134"/>
      <c r="F222" s="55"/>
      <c r="G222" s="131"/>
    </row>
    <row r="223" spans="1:7" ht="18.75" customHeight="1">
      <c r="A223" s="53"/>
      <c r="B223" s="53"/>
      <c r="C223" s="133"/>
      <c r="D223" s="133"/>
      <c r="E223" s="134"/>
      <c r="F223" s="55"/>
      <c r="G223" s="131"/>
    </row>
    <row r="224" spans="1:7" ht="18.75" customHeight="1">
      <c r="A224" s="53"/>
      <c r="B224" s="53"/>
      <c r="C224" s="133"/>
      <c r="D224" s="133"/>
      <c r="E224" s="134"/>
      <c r="F224" s="55"/>
      <c r="G224" s="131"/>
    </row>
    <row r="225" spans="1:7" ht="18.75" customHeight="1">
      <c r="A225" s="53"/>
      <c r="B225" s="53"/>
      <c r="C225" s="133"/>
      <c r="D225" s="133"/>
      <c r="E225" s="134"/>
      <c r="F225" s="55"/>
      <c r="G225" s="131"/>
    </row>
    <row r="226" spans="1:7" ht="18.75" customHeight="1">
      <c r="A226" s="53"/>
      <c r="B226" s="53"/>
      <c r="C226" s="133"/>
      <c r="D226" s="133"/>
      <c r="E226" s="134"/>
      <c r="F226" s="55"/>
      <c r="G226" s="131"/>
    </row>
    <row r="227" spans="1:7" ht="18.75" customHeight="1">
      <c r="A227" s="53"/>
      <c r="B227" s="53"/>
      <c r="C227" s="135"/>
      <c r="D227" s="135"/>
      <c r="E227" s="134"/>
      <c r="F227" s="55"/>
      <c r="G227" s="131"/>
    </row>
    <row r="228" spans="1:7" ht="18.75" customHeight="1">
      <c r="A228" s="53"/>
      <c r="B228" s="53"/>
      <c r="C228" s="133"/>
      <c r="D228" s="133"/>
      <c r="E228" s="134"/>
      <c r="F228" s="55"/>
      <c r="G228" s="131"/>
    </row>
    <row r="229" spans="1:7" ht="25.5" customHeight="1">
      <c r="A229" s="53"/>
      <c r="B229" s="53"/>
      <c r="C229" s="135"/>
      <c r="D229" s="135"/>
      <c r="E229" s="134"/>
      <c r="F229" s="55"/>
      <c r="G229" s="131"/>
    </row>
    <row r="230" spans="1:7" ht="18.75" customHeight="1">
      <c r="A230" s="53"/>
      <c r="B230" s="53"/>
      <c r="C230" s="135"/>
      <c r="D230" s="135"/>
      <c r="E230" s="134"/>
      <c r="F230" s="55"/>
      <c r="G230" s="131"/>
    </row>
    <row r="231" spans="1:7" ht="18.75" customHeight="1">
      <c r="A231" s="53"/>
      <c r="B231" s="53"/>
      <c r="C231" s="133"/>
      <c r="D231" s="133"/>
      <c r="E231" s="134"/>
      <c r="F231" s="55"/>
      <c r="G231" s="131"/>
    </row>
    <row r="232" spans="1:7" ht="25.5" customHeight="1">
      <c r="A232" s="53"/>
      <c r="B232" s="53"/>
      <c r="C232" s="135"/>
      <c r="D232" s="135"/>
      <c r="E232" s="134"/>
      <c r="F232" s="55"/>
      <c r="G232" s="131"/>
    </row>
    <row r="233" spans="1:7" ht="18.75" customHeight="1">
      <c r="A233" s="53"/>
      <c r="B233" s="53"/>
      <c r="C233" s="132"/>
      <c r="D233" s="133"/>
      <c r="E233" s="134"/>
      <c r="F233" s="55"/>
      <c r="G233" s="131"/>
    </row>
    <row r="234" spans="1:7" ht="15.75">
      <c r="A234" s="53"/>
      <c r="B234" s="53"/>
      <c r="C234" s="132"/>
      <c r="D234" s="133"/>
      <c r="E234" s="134"/>
      <c r="F234" s="55"/>
      <c r="G234" s="131"/>
    </row>
    <row r="235" spans="1:7" ht="15.75">
      <c r="A235" s="53"/>
      <c r="B235" s="53"/>
      <c r="C235" s="132"/>
      <c r="D235" s="133"/>
      <c r="E235" s="134"/>
      <c r="F235" s="55"/>
      <c r="G235" s="131"/>
    </row>
    <row r="236" spans="1:7" ht="18.75" customHeight="1">
      <c r="A236" s="53"/>
      <c r="B236" s="136"/>
      <c r="C236" s="133"/>
      <c r="D236" s="133"/>
      <c r="E236" s="134"/>
      <c r="F236" s="55"/>
      <c r="G236" s="131"/>
    </row>
    <row r="237" spans="1:7" ht="18.75" customHeight="1">
      <c r="A237" s="53"/>
      <c r="B237" s="136"/>
      <c r="C237" s="133"/>
      <c r="D237" s="133"/>
      <c r="E237" s="134"/>
      <c r="F237" s="55"/>
      <c r="G237" s="131"/>
    </row>
    <row r="238" spans="1:7" ht="15.75">
      <c r="A238" s="53"/>
      <c r="B238" s="136"/>
      <c r="C238" s="132"/>
      <c r="D238" s="133"/>
      <c r="E238" s="134"/>
      <c r="F238" s="55"/>
      <c r="G238" s="131"/>
    </row>
    <row r="239" spans="1:7" ht="15.75">
      <c r="A239" s="53"/>
      <c r="B239" s="136"/>
      <c r="C239" s="132"/>
      <c r="D239" s="133"/>
      <c r="E239" s="134"/>
      <c r="F239" s="55"/>
      <c r="G239" s="131"/>
    </row>
    <row r="240" spans="1:7" ht="15.75">
      <c r="A240" s="53"/>
      <c r="B240" s="136"/>
      <c r="C240" s="132"/>
      <c r="D240" s="133"/>
      <c r="E240" s="134"/>
      <c r="F240" s="55"/>
      <c r="G240" s="131"/>
    </row>
    <row r="241" spans="1:7" ht="15.75">
      <c r="A241" s="53"/>
      <c r="B241" s="136"/>
      <c r="C241" s="132"/>
      <c r="D241" s="133"/>
      <c r="E241" s="134"/>
      <c r="F241" s="55"/>
      <c r="G241" s="131"/>
    </row>
    <row r="242" spans="1:7" ht="15.75">
      <c r="A242" s="53"/>
      <c r="B242" s="136"/>
      <c r="C242" s="132"/>
      <c r="D242" s="133"/>
      <c r="E242" s="134"/>
      <c r="F242" s="55"/>
      <c r="G242" s="131"/>
    </row>
    <row r="243" spans="1:7" ht="15.75">
      <c r="A243" s="53"/>
      <c r="B243" s="136"/>
      <c r="C243" s="132"/>
      <c r="D243" s="133"/>
      <c r="E243" s="134"/>
      <c r="F243" s="55"/>
      <c r="G243" s="131"/>
    </row>
    <row r="244" spans="1:7" ht="15.75">
      <c r="A244" s="53"/>
      <c r="B244" s="136"/>
      <c r="C244" s="132"/>
      <c r="D244" s="133"/>
      <c r="E244" s="134"/>
      <c r="F244" s="55"/>
      <c r="G244" s="131"/>
    </row>
    <row r="245" spans="1:7" ht="18.75" customHeight="1">
      <c r="A245" s="53"/>
      <c r="B245" s="136"/>
      <c r="C245" s="132"/>
      <c r="D245" s="133"/>
      <c r="E245" s="134"/>
      <c r="F245" s="55"/>
      <c r="G245" s="131"/>
    </row>
    <row r="246" spans="1:7" ht="15.75">
      <c r="A246" s="53"/>
      <c r="B246" s="136"/>
      <c r="C246" s="132"/>
      <c r="D246" s="133"/>
      <c r="E246" s="134"/>
      <c r="F246" s="55"/>
      <c r="G246" s="131"/>
    </row>
    <row r="247" spans="1:7" ht="15.75">
      <c r="A247" s="53"/>
      <c r="B247" s="136"/>
      <c r="C247" s="132"/>
      <c r="D247" s="133"/>
      <c r="E247" s="134"/>
      <c r="F247" s="55"/>
      <c r="G247" s="131"/>
    </row>
    <row r="248" spans="1:7" ht="15.75">
      <c r="A248" s="53"/>
      <c r="B248" s="136"/>
      <c r="C248" s="132"/>
      <c r="D248" s="133"/>
      <c r="E248" s="134"/>
      <c r="F248" s="55"/>
      <c r="G248" s="131"/>
    </row>
    <row r="249" spans="1:7" ht="15.75">
      <c r="A249" s="53"/>
      <c r="B249" s="136"/>
      <c r="C249" s="132"/>
      <c r="D249" s="133"/>
      <c r="E249" s="134"/>
      <c r="F249" s="55"/>
      <c r="G249" s="131"/>
    </row>
    <row r="250" spans="1:7" ht="15.75">
      <c r="A250" s="53"/>
      <c r="B250" s="136"/>
      <c r="C250" s="132"/>
      <c r="D250" s="133"/>
      <c r="E250" s="134"/>
      <c r="F250" s="55"/>
      <c r="G250" s="131"/>
    </row>
    <row r="251" spans="1:7" ht="15.75">
      <c r="A251" s="53"/>
      <c r="B251" s="136"/>
      <c r="C251" s="132"/>
      <c r="D251" s="133"/>
      <c r="E251" s="134"/>
      <c r="F251" s="55"/>
      <c r="G251" s="131"/>
    </row>
    <row r="252" spans="1:7" ht="15.75">
      <c r="A252" s="53"/>
      <c r="B252" s="136"/>
      <c r="C252" s="132"/>
      <c r="D252" s="133"/>
      <c r="E252" s="134"/>
      <c r="F252" s="55"/>
      <c r="G252" s="131"/>
    </row>
    <row r="253" spans="1:7" ht="15.75">
      <c r="A253" s="53"/>
      <c r="B253" s="136"/>
      <c r="C253" s="132"/>
      <c r="D253" s="133"/>
      <c r="E253" s="134"/>
      <c r="F253" s="55"/>
      <c r="G253" s="131"/>
    </row>
    <row r="254" spans="1:7" ht="15.75">
      <c r="A254" s="53"/>
      <c r="B254" s="136"/>
      <c r="C254" s="132"/>
      <c r="D254" s="133"/>
      <c r="E254" s="134"/>
      <c r="F254" s="55"/>
      <c r="G254" s="131"/>
    </row>
    <row r="255" spans="1:7" ht="18.75" customHeight="1">
      <c r="A255" s="53"/>
      <c r="B255" s="136"/>
      <c r="C255" s="135"/>
      <c r="D255" s="135"/>
      <c r="E255" s="134"/>
      <c r="F255" s="55"/>
      <c r="G255" s="131"/>
    </row>
    <row r="256" spans="1:7" ht="30" customHeight="1">
      <c r="A256" s="53"/>
      <c r="B256" s="136"/>
      <c r="C256" s="132"/>
      <c r="D256" s="133"/>
      <c r="E256" s="134"/>
      <c r="F256" s="55"/>
      <c r="G256" s="131"/>
    </row>
    <row r="257" spans="1:7" ht="15.75">
      <c r="A257" s="53"/>
      <c r="B257" s="136"/>
      <c r="C257" s="132"/>
      <c r="D257" s="133"/>
      <c r="E257" s="134"/>
      <c r="F257" s="55"/>
      <c r="G257" s="131"/>
    </row>
    <row r="258" spans="1:7" ht="15.75">
      <c r="A258" s="53"/>
      <c r="B258" s="136"/>
      <c r="C258" s="132"/>
      <c r="D258" s="133"/>
      <c r="E258" s="134"/>
      <c r="F258" s="55"/>
      <c r="G258" s="131"/>
    </row>
    <row r="259" spans="1:7" ht="15.75">
      <c r="A259" s="53"/>
      <c r="B259" s="136"/>
      <c r="C259" s="132"/>
      <c r="D259" s="133"/>
      <c r="E259" s="134"/>
      <c r="F259" s="55"/>
      <c r="G259" s="131"/>
    </row>
    <row r="260" spans="1:7" ht="15.75">
      <c r="A260" s="53"/>
      <c r="B260" s="136"/>
      <c r="C260" s="132"/>
      <c r="D260" s="133"/>
      <c r="E260" s="134"/>
      <c r="F260" s="55"/>
      <c r="G260" s="131"/>
    </row>
    <row r="261" spans="1:7" ht="18.75" customHeight="1">
      <c r="A261" s="53"/>
      <c r="B261" s="136"/>
      <c r="C261" s="135"/>
      <c r="D261" s="135"/>
      <c r="E261" s="134"/>
      <c r="F261" s="55"/>
      <c r="G261" s="131"/>
    </row>
    <row r="262" spans="1:7" ht="18.75" customHeight="1">
      <c r="A262" s="53"/>
      <c r="B262" s="136"/>
      <c r="C262" s="135"/>
      <c r="D262" s="135"/>
      <c r="E262" s="134"/>
      <c r="F262" s="55"/>
      <c r="G262" s="131"/>
    </row>
    <row r="263" spans="1:7" ht="18.75" customHeight="1">
      <c r="A263" s="53"/>
      <c r="B263" s="136"/>
      <c r="C263" s="135"/>
      <c r="D263" s="135"/>
      <c r="E263" s="134"/>
      <c r="F263" s="55"/>
      <c r="G263" s="131"/>
    </row>
    <row r="264" spans="1:7" ht="18.75" customHeight="1">
      <c r="A264" s="53"/>
      <c r="B264" s="136"/>
      <c r="C264" s="135"/>
      <c r="D264" s="135"/>
      <c r="E264" s="134"/>
      <c r="F264" s="55"/>
      <c r="G264" s="131"/>
    </row>
    <row r="265" spans="1:7" ht="18.75" customHeight="1">
      <c r="A265" s="53"/>
      <c r="B265" s="53"/>
      <c r="C265" s="135"/>
      <c r="D265" s="135"/>
      <c r="E265" s="134"/>
      <c r="F265" s="55"/>
      <c r="G265" s="131"/>
    </row>
    <row r="266" spans="1:7" ht="18.75" customHeight="1">
      <c r="A266" s="53"/>
      <c r="B266" s="53"/>
      <c r="C266" s="135"/>
      <c r="D266" s="135"/>
      <c r="E266" s="134"/>
      <c r="F266" s="55"/>
      <c r="G266" s="131"/>
    </row>
    <row r="267" spans="1:7" ht="18.75" customHeight="1">
      <c r="A267" s="53"/>
      <c r="B267" s="53"/>
      <c r="C267" s="133"/>
      <c r="D267" s="133"/>
      <c r="E267" s="134"/>
      <c r="F267" s="55"/>
      <c r="G267" s="131"/>
    </row>
    <row r="268" spans="1:7" ht="18.75" customHeight="1">
      <c r="A268" s="53"/>
      <c r="B268" s="53"/>
      <c r="C268" s="135"/>
      <c r="D268" s="135"/>
      <c r="E268" s="134"/>
      <c r="F268" s="55"/>
      <c r="G268" s="131"/>
    </row>
    <row r="269" spans="1:7" ht="15.75">
      <c r="A269" s="53"/>
      <c r="B269" s="53"/>
      <c r="C269" s="132"/>
      <c r="D269" s="133"/>
      <c r="E269" s="134"/>
      <c r="F269" s="55"/>
      <c r="G269" s="131"/>
    </row>
    <row r="270" spans="1:7" ht="15.75">
      <c r="A270" s="53"/>
      <c r="B270" s="53"/>
      <c r="C270" s="132"/>
      <c r="D270" s="133"/>
      <c r="E270" s="134"/>
      <c r="F270" s="55"/>
      <c r="G270" s="131"/>
    </row>
    <row r="271" spans="1:7" ht="15.75">
      <c r="A271" s="53"/>
      <c r="B271" s="53"/>
      <c r="C271" s="132"/>
      <c r="D271" s="133"/>
      <c r="E271" s="134"/>
      <c r="F271" s="55"/>
      <c r="G271" s="131"/>
    </row>
    <row r="272" spans="1:7" ht="18.75" customHeight="1">
      <c r="A272" s="53"/>
      <c r="B272" s="53"/>
      <c r="C272" s="135"/>
      <c r="D272" s="135"/>
      <c r="E272" s="134"/>
      <c r="F272" s="55"/>
      <c r="G272" s="131"/>
    </row>
    <row r="273" spans="1:7" ht="18.75" customHeight="1">
      <c r="A273" s="53"/>
      <c r="B273" s="53"/>
      <c r="C273" s="132"/>
      <c r="D273" s="135"/>
      <c r="E273" s="134"/>
      <c r="F273" s="55"/>
      <c r="G273" s="131"/>
    </row>
    <row r="274" spans="1:7" ht="15.75">
      <c r="A274" s="53"/>
      <c r="B274" s="53"/>
      <c r="C274" s="132"/>
      <c r="D274" s="135"/>
      <c r="E274" s="134"/>
      <c r="F274" s="55"/>
      <c r="G274" s="131"/>
    </row>
    <row r="275" spans="1:7" ht="15.75">
      <c r="A275" s="53"/>
      <c r="B275" s="53"/>
      <c r="C275" s="132"/>
      <c r="D275" s="135"/>
      <c r="E275" s="134"/>
      <c r="F275" s="55"/>
      <c r="G275" s="131"/>
    </row>
    <row r="276" spans="1:7" ht="15.75">
      <c r="A276" s="53"/>
      <c r="B276" s="53"/>
      <c r="C276" s="132"/>
      <c r="D276" s="135"/>
      <c r="E276" s="134"/>
      <c r="F276" s="55"/>
      <c r="G276" s="131"/>
    </row>
    <row r="277" spans="1:7" ht="15.75">
      <c r="A277" s="53"/>
      <c r="B277" s="53"/>
      <c r="C277" s="132"/>
      <c r="D277" s="135"/>
      <c r="E277" s="134"/>
      <c r="F277" s="55"/>
      <c r="G277" s="131"/>
    </row>
    <row r="278" spans="1:7" ht="15.75">
      <c r="A278" s="53"/>
      <c r="B278" s="53"/>
      <c r="C278" s="132"/>
      <c r="D278" s="135"/>
      <c r="E278" s="134"/>
      <c r="F278" s="55"/>
      <c r="G278" s="131"/>
    </row>
    <row r="279" spans="1:7" ht="15.75">
      <c r="A279" s="53"/>
      <c r="B279" s="53"/>
      <c r="C279" s="132"/>
      <c r="D279" s="135"/>
      <c r="E279" s="134"/>
      <c r="F279" s="55"/>
      <c r="G279" s="131"/>
    </row>
    <row r="280" spans="1:95" ht="45" customHeight="1">
      <c r="A280" s="53"/>
      <c r="B280" s="53"/>
      <c r="C280" s="132"/>
      <c r="D280" s="135"/>
      <c r="E280" s="55"/>
      <c r="F280" s="131"/>
      <c r="G280" s="118"/>
      <c r="CQ280" s="113"/>
    </row>
    <row r="281" spans="1:7" ht="15.75">
      <c r="A281" s="53"/>
      <c r="B281" s="53"/>
      <c r="C281" s="132"/>
      <c r="D281" s="135"/>
      <c r="E281" s="134"/>
      <c r="F281" s="55"/>
      <c r="G281" s="131"/>
    </row>
    <row r="282" spans="1:7" ht="15.75">
      <c r="A282" s="53"/>
      <c r="B282" s="53"/>
      <c r="C282" s="132"/>
      <c r="D282" s="135"/>
      <c r="E282" s="134"/>
      <c r="F282" s="55"/>
      <c r="G282" s="131"/>
    </row>
    <row r="283" spans="1:7" ht="15.75">
      <c r="A283" s="53"/>
      <c r="B283" s="53"/>
      <c r="C283" s="132"/>
      <c r="D283" s="135"/>
      <c r="E283" s="134"/>
      <c r="F283" s="55"/>
      <c r="G283" s="131"/>
    </row>
    <row r="284" spans="1:7" ht="18.75" customHeight="1">
      <c r="A284" s="53"/>
      <c r="B284" s="54"/>
      <c r="C284" s="135"/>
      <c r="D284" s="135"/>
      <c r="E284" s="134"/>
      <c r="F284" s="55"/>
      <c r="G284" s="131"/>
    </row>
    <row r="285" spans="1:7" ht="25.5" customHeight="1">
      <c r="A285" s="53"/>
      <c r="B285" s="54"/>
      <c r="C285" s="135"/>
      <c r="D285" s="135"/>
      <c r="E285" s="134"/>
      <c r="F285" s="55"/>
      <c r="G285" s="131"/>
    </row>
    <row r="286" spans="1:7" ht="18.75" customHeight="1">
      <c r="A286" s="53"/>
      <c r="B286" s="54"/>
      <c r="C286" s="135"/>
      <c r="D286" s="135"/>
      <c r="E286" s="134"/>
      <c r="F286" s="55"/>
      <c r="G286" s="131"/>
    </row>
    <row r="287" spans="1:7" ht="18.75" customHeight="1">
      <c r="A287" s="53"/>
      <c r="B287" s="54"/>
      <c r="C287" s="135"/>
      <c r="D287" s="135"/>
      <c r="E287" s="134"/>
      <c r="F287" s="55"/>
      <c r="G287" s="131"/>
    </row>
    <row r="288" spans="1:7" ht="15.75">
      <c r="A288" s="53"/>
      <c r="B288" s="54"/>
      <c r="C288" s="132"/>
      <c r="D288" s="135"/>
      <c r="E288" s="134"/>
      <c r="F288" s="55"/>
      <c r="G288" s="131"/>
    </row>
    <row r="289" spans="1:7" ht="15.75">
      <c r="A289" s="53"/>
      <c r="B289" s="54"/>
      <c r="C289" s="132"/>
      <c r="D289" s="133"/>
      <c r="E289" s="134"/>
      <c r="F289" s="55"/>
      <c r="G289" s="131"/>
    </row>
    <row r="290" spans="1:7" ht="18.75" customHeight="1">
      <c r="A290" s="53"/>
      <c r="B290" s="54"/>
      <c r="C290" s="135"/>
      <c r="D290" s="135"/>
      <c r="E290" s="134"/>
      <c r="F290" s="55"/>
      <c r="G290" s="131"/>
    </row>
    <row r="291" spans="1:7" ht="18.75" customHeight="1">
      <c r="A291" s="53"/>
      <c r="B291" s="54"/>
      <c r="C291" s="135"/>
      <c r="D291" s="135"/>
      <c r="E291" s="134"/>
      <c r="F291" s="55"/>
      <c r="G291" s="131"/>
    </row>
    <row r="292" spans="1:7" ht="18.75" customHeight="1">
      <c r="A292" s="53"/>
      <c r="B292" s="54"/>
      <c r="C292" s="132"/>
      <c r="D292" s="135"/>
      <c r="E292" s="134"/>
      <c r="F292" s="55"/>
      <c r="G292" s="131"/>
    </row>
    <row r="293" spans="1:7" ht="15.75">
      <c r="A293" s="53"/>
      <c r="B293" s="54"/>
      <c r="C293" s="132"/>
      <c r="D293" s="133"/>
      <c r="E293" s="134"/>
      <c r="F293" s="55"/>
      <c r="G293" s="131"/>
    </row>
    <row r="294" spans="1:7" ht="18.75" customHeight="1">
      <c r="A294" s="53"/>
      <c r="B294" s="54"/>
      <c r="C294" s="135"/>
      <c r="D294" s="135"/>
      <c r="E294" s="134"/>
      <c r="F294" s="55"/>
      <c r="G294" s="131"/>
    </row>
    <row r="295" spans="1:7" ht="18.75" customHeight="1">
      <c r="A295" s="53"/>
      <c r="B295" s="54"/>
      <c r="C295" s="135"/>
      <c r="D295" s="135"/>
      <c r="E295" s="134"/>
      <c r="F295" s="55"/>
      <c r="G295" s="131"/>
    </row>
    <row r="296" spans="1:7" ht="18.75" customHeight="1">
      <c r="A296" s="53"/>
      <c r="B296" s="54"/>
      <c r="C296" s="135"/>
      <c r="D296" s="135"/>
      <c r="E296" s="134"/>
      <c r="F296" s="55"/>
      <c r="G296" s="131"/>
    </row>
    <row r="297" spans="1:7" ht="18.75" customHeight="1">
      <c r="A297" s="53"/>
      <c r="B297" s="137"/>
      <c r="C297" s="133"/>
      <c r="D297" s="133"/>
      <c r="E297" s="134"/>
      <c r="F297" s="55"/>
      <c r="G297" s="131"/>
    </row>
    <row r="298" spans="1:7" ht="18.75" customHeight="1">
      <c r="A298" s="53"/>
      <c r="B298" s="137"/>
      <c r="C298" s="133"/>
      <c r="D298" s="133"/>
      <c r="E298" s="134"/>
      <c r="F298" s="55"/>
      <c r="G298" s="131"/>
    </row>
    <row r="299" spans="1:7" ht="18.75" customHeight="1">
      <c r="A299" s="53"/>
      <c r="B299" s="137"/>
      <c r="C299" s="133"/>
      <c r="D299" s="133"/>
      <c r="E299" s="134"/>
      <c r="F299" s="55"/>
      <c r="G299" s="131"/>
    </row>
    <row r="300" spans="1:7" ht="18.75" customHeight="1">
      <c r="A300" s="53"/>
      <c r="B300" s="137"/>
      <c r="C300" s="133"/>
      <c r="D300" s="133"/>
      <c r="E300" s="134"/>
      <c r="F300" s="55"/>
      <c r="G300" s="131"/>
    </row>
    <row r="301" spans="1:7" ht="18.75" customHeight="1">
      <c r="A301" s="53"/>
      <c r="B301" s="137"/>
      <c r="C301" s="133"/>
      <c r="D301" s="133"/>
      <c r="E301" s="134"/>
      <c r="F301" s="55"/>
      <c r="G301" s="131"/>
    </row>
    <row r="302" spans="1:7" ht="18.75" customHeight="1">
      <c r="A302" s="53"/>
      <c r="B302" s="137"/>
      <c r="C302" s="133"/>
      <c r="D302" s="133"/>
      <c r="E302" s="134"/>
      <c r="F302" s="55"/>
      <c r="G302" s="131"/>
    </row>
    <row r="303" spans="1:7" ht="18.75" customHeight="1">
      <c r="A303" s="53"/>
      <c r="B303" s="137"/>
      <c r="C303" s="133"/>
      <c r="D303" s="133"/>
      <c r="E303" s="134"/>
      <c r="F303" s="55"/>
      <c r="G303" s="131"/>
    </row>
    <row r="304" spans="1:6" ht="25.5" customHeight="1">
      <c r="A304" s="53"/>
      <c r="B304" s="137"/>
      <c r="C304" s="138"/>
      <c r="D304" s="138"/>
      <c r="E304" s="139"/>
      <c r="F304" s="55"/>
    </row>
    <row r="305" spans="1:6" ht="25.5" customHeight="1">
      <c r="A305" s="53"/>
      <c r="B305" s="137"/>
      <c r="C305" s="138"/>
      <c r="D305" s="138"/>
      <c r="E305" s="139"/>
      <c r="F305" s="55"/>
    </row>
    <row r="306" spans="1:6" ht="25.5" customHeight="1">
      <c r="A306" s="53"/>
      <c r="B306" s="137"/>
      <c r="C306" s="138"/>
      <c r="D306" s="138"/>
      <c r="E306" s="139"/>
      <c r="F306" s="55"/>
    </row>
    <row r="307" spans="1:6" ht="25.5" customHeight="1">
      <c r="A307" s="53"/>
      <c r="B307" s="137"/>
      <c r="C307" s="138"/>
      <c r="D307" s="138"/>
      <c r="E307" s="139"/>
      <c r="F307" s="55"/>
    </row>
    <row r="308" spans="1:6" ht="25.5" customHeight="1">
      <c r="A308" s="53"/>
      <c r="B308" s="137"/>
      <c r="C308" s="138"/>
      <c r="D308" s="138"/>
      <c r="E308" s="139"/>
      <c r="F308" s="55"/>
    </row>
    <row r="309" spans="1:6" ht="25.5" customHeight="1">
      <c r="A309" s="53"/>
      <c r="B309" s="137"/>
      <c r="C309" s="138"/>
      <c r="D309" s="138"/>
      <c r="E309" s="139"/>
      <c r="F309" s="55"/>
    </row>
    <row r="310" spans="1:6" ht="25.5" customHeight="1">
      <c r="A310" s="53"/>
      <c r="B310" s="137"/>
      <c r="C310" s="138"/>
      <c r="D310" s="138"/>
      <c r="E310" s="139"/>
      <c r="F310" s="55"/>
    </row>
    <row r="311" spans="1:6" ht="25.5" customHeight="1">
      <c r="A311" s="53"/>
      <c r="B311" s="137"/>
      <c r="C311" s="138"/>
      <c r="D311" s="138"/>
      <c r="E311" s="139"/>
      <c r="F311" s="55"/>
    </row>
    <row r="312" spans="1:6" ht="25.5" customHeight="1">
      <c r="A312" s="53"/>
      <c r="B312" s="54"/>
      <c r="C312" s="138"/>
      <c r="D312" s="138"/>
      <c r="E312" s="139"/>
      <c r="F312" s="55"/>
    </row>
    <row r="313" spans="1:6" ht="25.5" customHeight="1">
      <c r="A313" s="53"/>
      <c r="B313" s="54"/>
      <c r="C313" s="138"/>
      <c r="D313" s="138"/>
      <c r="E313" s="139"/>
      <c r="F313" s="55"/>
    </row>
    <row r="314" spans="1:6" ht="25.5" customHeight="1">
      <c r="A314" s="53"/>
      <c r="B314" s="54"/>
      <c r="C314" s="138"/>
      <c r="D314" s="138"/>
      <c r="E314" s="139"/>
      <c r="F314" s="55"/>
    </row>
    <row r="315" spans="1:6" ht="25.5" customHeight="1">
      <c r="A315" s="53"/>
      <c r="B315" s="54"/>
      <c r="C315" s="138"/>
      <c r="D315" s="138"/>
      <c r="E315" s="139"/>
      <c r="F315" s="55"/>
    </row>
    <row r="316" spans="1:6" ht="25.5" customHeight="1">
      <c r="A316" s="53"/>
      <c r="B316" s="54"/>
      <c r="C316" s="138"/>
      <c r="D316" s="138"/>
      <c r="E316" s="139"/>
      <c r="F316" s="55"/>
    </row>
    <row r="317" spans="1:6" ht="25.5" customHeight="1">
      <c r="A317" s="53"/>
      <c r="B317" s="54"/>
      <c r="C317" s="138"/>
      <c r="D317" s="138"/>
      <c r="E317" s="139"/>
      <c r="F317" s="55"/>
    </row>
    <row r="318" spans="1:6" ht="15" customHeight="1">
      <c r="A318" s="54"/>
      <c r="B318" s="54"/>
      <c r="C318" s="133"/>
      <c r="D318" s="133"/>
      <c r="E318" s="134"/>
      <c r="F318" s="55"/>
    </row>
    <row r="319" spans="1:6" ht="15" customHeight="1">
      <c r="A319" s="54"/>
      <c r="B319" s="54"/>
      <c r="C319" s="135"/>
      <c r="D319" s="135"/>
      <c r="E319" s="134"/>
      <c r="F319" s="55"/>
    </row>
    <row r="320" spans="1:6" ht="15" customHeight="1">
      <c r="A320" s="54"/>
      <c r="B320" s="54"/>
      <c r="C320" s="135"/>
      <c r="D320" s="135"/>
      <c r="E320" s="134"/>
      <c r="F320" s="55"/>
    </row>
    <row r="321" spans="1:6" ht="25.5" customHeight="1">
      <c r="A321" s="54"/>
      <c r="B321" s="54"/>
      <c r="C321" s="135"/>
      <c r="D321" s="135"/>
      <c r="E321" s="134"/>
      <c r="F321" s="55"/>
    </row>
    <row r="322" spans="1:6" ht="25.5" customHeight="1">
      <c r="A322" s="54"/>
      <c r="B322" s="53"/>
      <c r="C322" s="135"/>
      <c r="D322" s="135"/>
      <c r="E322" s="134"/>
      <c r="F322" s="55"/>
    </row>
    <row r="323" spans="1:6" ht="25.5" customHeight="1">
      <c r="A323" s="54"/>
      <c r="B323" s="53"/>
      <c r="C323" s="133"/>
      <c r="D323" s="133"/>
      <c r="E323" s="134"/>
      <c r="F323" s="55"/>
    </row>
    <row r="324" spans="1:6" ht="25.5" customHeight="1">
      <c r="A324" s="54"/>
      <c r="B324" s="53"/>
      <c r="C324" s="133"/>
      <c r="D324" s="133"/>
      <c r="E324" s="134"/>
      <c r="F324" s="55"/>
    </row>
    <row r="325" spans="1:6" ht="38.25" customHeight="1">
      <c r="A325" s="54"/>
      <c r="B325" s="53"/>
      <c r="C325" s="133"/>
      <c r="D325" s="133"/>
      <c r="E325" s="134"/>
      <c r="F325" s="55"/>
    </row>
    <row r="326" spans="1:6" ht="25.5" customHeight="1">
      <c r="A326" s="54"/>
      <c r="B326" s="53"/>
      <c r="C326" s="133"/>
      <c r="D326" s="133"/>
      <c r="E326" s="134"/>
      <c r="F326" s="55"/>
    </row>
    <row r="327" spans="1:6" ht="25.5" customHeight="1">
      <c r="A327" s="54"/>
      <c r="B327" s="53"/>
      <c r="C327" s="133"/>
      <c r="D327" s="133"/>
      <c r="E327" s="134"/>
      <c r="F327" s="55"/>
    </row>
    <row r="328" spans="1:6" ht="25.5" customHeight="1">
      <c r="A328" s="54"/>
      <c r="B328" s="53"/>
      <c r="C328" s="133"/>
      <c r="D328" s="133"/>
      <c r="E328" s="134"/>
      <c r="F328" s="55"/>
    </row>
    <row r="329" spans="1:6" ht="25.5" customHeight="1">
      <c r="A329" s="54"/>
      <c r="B329" s="53"/>
      <c r="C329" s="133"/>
      <c r="D329" s="133"/>
      <c r="E329" s="134"/>
      <c r="F329" s="55"/>
    </row>
    <row r="330" spans="1:6" ht="38.25" customHeight="1">
      <c r="A330" s="54"/>
      <c r="B330" s="53"/>
      <c r="C330" s="133"/>
      <c r="D330" s="133"/>
      <c r="E330" s="134"/>
      <c r="F330" s="55"/>
    </row>
    <row r="331" spans="1:6" ht="25.5" customHeight="1">
      <c r="A331" s="54"/>
      <c r="B331" s="53"/>
      <c r="C331" s="133"/>
      <c r="D331" s="133"/>
      <c r="E331" s="134"/>
      <c r="F331" s="55"/>
    </row>
    <row r="332" spans="1:6" ht="25.5" customHeight="1">
      <c r="A332" s="54"/>
      <c r="B332" s="53"/>
      <c r="C332" s="133"/>
      <c r="D332" s="133"/>
      <c r="E332" s="134"/>
      <c r="F332" s="55"/>
    </row>
    <row r="333" spans="1:6" ht="25.5" customHeight="1">
      <c r="A333" s="54"/>
      <c r="B333" s="53"/>
      <c r="C333" s="133"/>
      <c r="D333" s="133"/>
      <c r="E333" s="134"/>
      <c r="F333" s="55"/>
    </row>
    <row r="334" spans="1:6" ht="25.5" customHeight="1">
      <c r="A334" s="54"/>
      <c r="B334" s="53"/>
      <c r="C334" s="133"/>
      <c r="D334" s="133"/>
      <c r="E334" s="134"/>
      <c r="F334" s="55"/>
    </row>
    <row r="335" spans="1:6" ht="25.5" customHeight="1">
      <c r="A335" s="54"/>
      <c r="B335" s="53"/>
      <c r="C335" s="133"/>
      <c r="D335" s="133"/>
      <c r="E335" s="140"/>
      <c r="F335" s="55"/>
    </row>
    <row r="336" spans="1:6" ht="25.5" customHeight="1">
      <c r="A336" s="54"/>
      <c r="B336" s="53"/>
      <c r="C336" s="135"/>
      <c r="D336" s="135"/>
      <c r="E336" s="140"/>
      <c r="F336" s="55"/>
    </row>
    <row r="337" spans="1:6" ht="25.5" customHeight="1">
      <c r="A337" s="54"/>
      <c r="B337" s="53"/>
      <c r="C337" s="135"/>
      <c r="D337" s="135"/>
      <c r="E337" s="140"/>
      <c r="F337" s="55"/>
    </row>
    <row r="338" spans="1:6" ht="25.5" customHeight="1">
      <c r="A338" s="54"/>
      <c r="B338" s="54"/>
      <c r="C338" s="133"/>
      <c r="D338" s="133"/>
      <c r="E338" s="140"/>
      <c r="F338" s="55"/>
    </row>
    <row r="339" spans="1:6" ht="25.5" customHeight="1">
      <c r="A339" s="54"/>
      <c r="B339" s="54"/>
      <c r="C339" s="133"/>
      <c r="D339" s="133"/>
      <c r="E339" s="140"/>
      <c r="F339" s="55"/>
    </row>
    <row r="340" spans="1:6" ht="25.5" customHeight="1">
      <c r="A340" s="54"/>
      <c r="B340" s="54"/>
      <c r="C340" s="133"/>
      <c r="D340" s="133"/>
      <c r="E340" s="140"/>
      <c r="F340" s="55"/>
    </row>
    <row r="341" spans="1:6" ht="25.5" customHeight="1">
      <c r="A341" s="54"/>
      <c r="B341" s="54"/>
      <c r="C341" s="133"/>
      <c r="D341" s="133"/>
      <c r="E341" s="140"/>
      <c r="F341" s="55"/>
    </row>
    <row r="342" spans="1:6" ht="25.5" customHeight="1">
      <c r="A342" s="54"/>
      <c r="B342" s="54"/>
      <c r="C342" s="133"/>
      <c r="D342" s="133"/>
      <c r="E342" s="140"/>
      <c r="F342" s="55"/>
    </row>
    <row r="343" spans="1:6" ht="25.5" customHeight="1">
      <c r="A343" s="54"/>
      <c r="B343" s="54"/>
      <c r="C343" s="133"/>
      <c r="D343" s="133"/>
      <c r="E343" s="140"/>
      <c r="F343" s="55"/>
    </row>
    <row r="344" spans="1:6" ht="25.5" customHeight="1">
      <c r="A344" s="141"/>
      <c r="B344" s="53"/>
      <c r="C344" s="133"/>
      <c r="D344" s="133"/>
      <c r="E344" s="134"/>
      <c r="F344" s="55"/>
    </row>
    <row r="345" spans="1:6" ht="25.5" customHeight="1">
      <c r="A345" s="141"/>
      <c r="B345" s="53"/>
      <c r="C345" s="133"/>
      <c r="D345" s="133"/>
      <c r="E345" s="134"/>
      <c r="F345" s="55"/>
    </row>
    <row r="346" spans="1:6" ht="25.5" customHeight="1">
      <c r="A346" s="141"/>
      <c r="B346" s="53"/>
      <c r="C346" s="133"/>
      <c r="D346" s="133"/>
      <c r="E346" s="134"/>
      <c r="F346" s="55"/>
    </row>
    <row r="347" spans="1:6" ht="38.25" customHeight="1">
      <c r="A347" s="141"/>
      <c r="B347" s="53"/>
      <c r="C347" s="133"/>
      <c r="D347" s="133"/>
      <c r="E347" s="134"/>
      <c r="F347" s="55"/>
    </row>
    <row r="348" spans="1:6" ht="38.25" customHeight="1">
      <c r="A348" s="141"/>
      <c r="B348" s="53"/>
      <c r="C348" s="133"/>
      <c r="D348" s="133"/>
      <c r="E348" s="134"/>
      <c r="F348" s="55"/>
    </row>
    <row r="349" spans="1:6" ht="38.25" customHeight="1">
      <c r="A349" s="141"/>
      <c r="B349" s="53"/>
      <c r="C349" s="133"/>
      <c r="D349" s="133"/>
      <c r="E349" s="134"/>
      <c r="F349" s="55"/>
    </row>
    <row r="350" spans="1:6" ht="38.25" customHeight="1">
      <c r="A350" s="141"/>
      <c r="B350" s="53"/>
      <c r="C350" s="133"/>
      <c r="D350" s="133"/>
      <c r="E350" s="134"/>
      <c r="F350" s="55"/>
    </row>
    <row r="351" spans="1:6" ht="38.25" customHeight="1">
      <c r="A351" s="141"/>
      <c r="B351" s="53"/>
      <c r="C351" s="133"/>
      <c r="D351" s="133"/>
      <c r="E351" s="134"/>
      <c r="F351" s="55"/>
    </row>
    <row r="352" spans="1:6" ht="38.25" customHeight="1">
      <c r="A352" s="141"/>
      <c r="B352" s="53"/>
      <c r="C352" s="133"/>
      <c r="D352" s="133"/>
      <c r="E352" s="134"/>
      <c r="F352" s="55"/>
    </row>
    <row r="353" spans="1:6" ht="38.25" customHeight="1">
      <c r="A353" s="141"/>
      <c r="B353" s="53"/>
      <c r="C353" s="133"/>
      <c r="D353" s="133"/>
      <c r="E353" s="134"/>
      <c r="F353" s="55"/>
    </row>
    <row r="354" spans="1:6" ht="38.25" customHeight="1">
      <c r="A354" s="141"/>
      <c r="B354" s="53"/>
      <c r="C354" s="133"/>
      <c r="D354" s="133"/>
      <c r="E354" s="134"/>
      <c r="F354" s="55"/>
    </row>
    <row r="355" spans="1:6" ht="38.25" customHeight="1">
      <c r="A355" s="141"/>
      <c r="B355" s="53"/>
      <c r="C355" s="133"/>
      <c r="D355" s="133"/>
      <c r="E355" s="134"/>
      <c r="F355" s="55"/>
    </row>
    <row r="356" spans="1:6" ht="25.5" customHeight="1">
      <c r="A356" s="141"/>
      <c r="B356" s="53"/>
      <c r="C356" s="133"/>
      <c r="D356" s="133"/>
      <c r="E356" s="134"/>
      <c r="F356" s="55"/>
    </row>
    <row r="357" spans="1:6" ht="25.5" customHeight="1">
      <c r="A357" s="141"/>
      <c r="B357" s="53"/>
      <c r="C357" s="133"/>
      <c r="D357" s="133"/>
      <c r="E357" s="134"/>
      <c r="F357" s="55"/>
    </row>
    <row r="358" spans="1:6" ht="38.25" customHeight="1">
      <c r="A358" s="141"/>
      <c r="B358" s="53"/>
      <c r="C358" s="133"/>
      <c r="D358" s="133"/>
      <c r="E358" s="134"/>
      <c r="F358" s="55"/>
    </row>
    <row r="359" spans="1:6" ht="38.25" customHeight="1">
      <c r="A359" s="141"/>
      <c r="B359" s="53"/>
      <c r="C359" s="133"/>
      <c r="D359" s="133"/>
      <c r="E359" s="134"/>
      <c r="F359" s="55"/>
    </row>
    <row r="360" spans="1:6" ht="25.5" customHeight="1">
      <c r="A360" s="141"/>
      <c r="B360" s="53"/>
      <c r="C360" s="133"/>
      <c r="D360" s="133"/>
      <c r="E360" s="134"/>
      <c r="F360" s="55"/>
    </row>
    <row r="361" spans="1:6" ht="25.5" customHeight="1">
      <c r="A361" s="141"/>
      <c r="B361" s="53"/>
      <c r="C361" s="133"/>
      <c r="D361" s="133"/>
      <c r="E361" s="134"/>
      <c r="F361" s="55"/>
    </row>
    <row r="362" spans="1:6" ht="25.5" customHeight="1">
      <c r="A362" s="141"/>
      <c r="B362" s="53"/>
      <c r="C362" s="133"/>
      <c r="D362" s="133"/>
      <c r="E362" s="134"/>
      <c r="F362" s="55"/>
    </row>
    <row r="363" spans="1:6" ht="25.5" customHeight="1">
      <c r="A363" s="141"/>
      <c r="B363" s="54"/>
      <c r="C363" s="135"/>
      <c r="D363" s="135"/>
      <c r="E363" s="134"/>
      <c r="F363" s="55"/>
    </row>
    <row r="364" spans="1:6" ht="21" customHeight="1">
      <c r="A364" s="141"/>
      <c r="B364" s="54"/>
      <c r="C364" s="135"/>
      <c r="D364" s="135"/>
      <c r="E364" s="134"/>
      <c r="F364" s="55"/>
    </row>
    <row r="365" spans="1:6" ht="15" customHeight="1">
      <c r="A365" s="55"/>
      <c r="B365" s="55"/>
      <c r="C365" s="133"/>
      <c r="D365" s="133"/>
      <c r="E365" s="140"/>
      <c r="F365" s="55"/>
    </row>
    <row r="366" spans="1:6" ht="15" customHeight="1">
      <c r="A366" s="55"/>
      <c r="B366" s="55"/>
      <c r="C366" s="133"/>
      <c r="D366" s="133"/>
      <c r="E366" s="140"/>
      <c r="F366" s="55"/>
    </row>
    <row r="367" spans="1:6" ht="15" customHeight="1">
      <c r="A367" s="55"/>
      <c r="B367" s="55"/>
      <c r="C367" s="133"/>
      <c r="D367" s="133"/>
      <c r="E367" s="140"/>
      <c r="F367" s="55"/>
    </row>
    <row r="368" spans="1:6" ht="29.25" customHeight="1">
      <c r="A368" s="246"/>
      <c r="B368" s="246"/>
      <c r="C368" s="246"/>
      <c r="D368" s="246"/>
      <c r="E368" s="246"/>
      <c r="F368" s="246"/>
    </row>
    <row r="369" spans="1:5" ht="15.75">
      <c r="A369" s="118"/>
      <c r="B369" s="56"/>
      <c r="C369" s="142"/>
      <c r="D369" s="97"/>
      <c r="E369" s="57"/>
    </row>
    <row r="370" spans="1:5" ht="15.75">
      <c r="A370" s="118"/>
      <c r="B370" s="56"/>
      <c r="C370" s="142"/>
      <c r="D370" s="97"/>
      <c r="E370" s="57"/>
    </row>
    <row r="371" spans="1:5" ht="15.75">
      <c r="A371" s="118"/>
      <c r="B371" s="56"/>
      <c r="C371" s="142"/>
      <c r="D371" s="97"/>
      <c r="E371" s="57"/>
    </row>
    <row r="372" spans="1:5" ht="15.75">
      <c r="A372" s="118"/>
      <c r="B372" s="56"/>
      <c r="C372" s="142"/>
      <c r="D372" s="97"/>
      <c r="E372" s="57"/>
    </row>
    <row r="373" spans="1:5" ht="15.75">
      <c r="A373" s="118"/>
      <c r="B373" s="56"/>
      <c r="C373" s="142"/>
      <c r="D373" s="97"/>
      <c r="E373" s="57"/>
    </row>
    <row r="374" spans="1:5" ht="15.75">
      <c r="A374" s="118"/>
      <c r="B374" s="56"/>
      <c r="C374" s="142"/>
      <c r="D374" s="97"/>
      <c r="E374" s="57"/>
    </row>
    <row r="375" spans="1:5" ht="15.75">
      <c r="A375" s="118"/>
      <c r="B375" s="56"/>
      <c r="C375" s="142"/>
      <c r="D375" s="97"/>
      <c r="E375" s="57"/>
    </row>
    <row r="376" spans="1:5" ht="15.75">
      <c r="A376" s="118"/>
      <c r="B376" s="56"/>
      <c r="C376" s="142"/>
      <c r="D376" s="97"/>
      <c r="E376" s="57"/>
    </row>
    <row r="377" spans="1:5" ht="15.75">
      <c r="A377" s="118"/>
      <c r="B377" s="56"/>
      <c r="C377" s="142"/>
      <c r="D377" s="97"/>
      <c r="E377" s="57"/>
    </row>
    <row r="378" spans="1:5" ht="15.75">
      <c r="A378" s="118"/>
      <c r="B378" s="56"/>
      <c r="C378" s="142"/>
      <c r="D378" s="97"/>
      <c r="E378" s="57"/>
    </row>
    <row r="379" spans="1:5" ht="15.75">
      <c r="A379" s="118"/>
      <c r="B379" s="56"/>
      <c r="C379" s="142"/>
      <c r="D379" s="97"/>
      <c r="E379" s="57"/>
    </row>
    <row r="380" spans="1:5" ht="15.75">
      <c r="A380" s="118"/>
      <c r="B380" s="56"/>
      <c r="C380" s="142"/>
      <c r="D380" s="97"/>
      <c r="E380" s="57"/>
    </row>
    <row r="381" spans="1:5" ht="15.75">
      <c r="A381" s="118"/>
      <c r="B381" s="56"/>
      <c r="C381" s="142"/>
      <c r="D381" s="97"/>
      <c r="E381" s="57"/>
    </row>
    <row r="382" spans="1:5" ht="15.75">
      <c r="A382" s="118"/>
      <c r="B382" s="56"/>
      <c r="C382" s="142"/>
      <c r="D382" s="97"/>
      <c r="E382" s="57"/>
    </row>
    <row r="383" spans="1:5" ht="15.75">
      <c r="A383" s="118"/>
      <c r="B383" s="56"/>
      <c r="C383" s="142"/>
      <c r="D383" s="97"/>
      <c r="E383" s="57"/>
    </row>
    <row r="384" spans="1:5" ht="15.75">
      <c r="A384" s="118"/>
      <c r="B384" s="56"/>
      <c r="C384" s="142"/>
      <c r="D384" s="97"/>
      <c r="E384" s="57"/>
    </row>
    <row r="385" spans="1:5" ht="15.75">
      <c r="A385" s="118"/>
      <c r="B385" s="56"/>
      <c r="C385" s="142"/>
      <c r="D385" s="97"/>
      <c r="E385" s="57"/>
    </row>
    <row r="386" spans="1:5" ht="15.75">
      <c r="A386" s="118"/>
      <c r="B386" s="56"/>
      <c r="C386" s="142"/>
      <c r="D386" s="97"/>
      <c r="E386" s="57"/>
    </row>
    <row r="387" spans="1:5" ht="15.75">
      <c r="A387" s="118"/>
      <c r="B387" s="56"/>
      <c r="C387" s="142"/>
      <c r="D387" s="97"/>
      <c r="E387" s="57"/>
    </row>
    <row r="388" spans="1:5" ht="15.75">
      <c r="A388" s="118"/>
      <c r="B388" s="56"/>
      <c r="C388" s="142"/>
      <c r="D388" s="97"/>
      <c r="E388" s="57"/>
    </row>
    <row r="389" spans="1:5" ht="15.75">
      <c r="A389" s="118"/>
      <c r="B389" s="56"/>
      <c r="C389" s="142"/>
      <c r="D389" s="97"/>
      <c r="E389" s="57"/>
    </row>
  </sheetData>
  <sheetProtection/>
  <mergeCells count="295">
    <mergeCell ref="A216:B218"/>
    <mergeCell ref="C218:D218"/>
    <mergeCell ref="C49:D49"/>
    <mergeCell ref="B189:B194"/>
    <mergeCell ref="C136:D136"/>
    <mergeCell ref="C137:C140"/>
    <mergeCell ref="C142:D142"/>
    <mergeCell ref="C143:C144"/>
    <mergeCell ref="B148:B154"/>
    <mergeCell ref="B113:B132"/>
    <mergeCell ref="C116:D116"/>
    <mergeCell ref="C117:C119"/>
    <mergeCell ref="C120:D120"/>
    <mergeCell ref="C203:D203"/>
    <mergeCell ref="C207:D207"/>
    <mergeCell ref="C208:D208"/>
    <mergeCell ref="C199:D199"/>
    <mergeCell ref="C201:D201"/>
    <mergeCell ref="C202:D202"/>
    <mergeCell ref="B82:B112"/>
    <mergeCell ref="C83:D83"/>
    <mergeCell ref="C84:C90"/>
    <mergeCell ref="C91:C101"/>
    <mergeCell ref="C108:D108"/>
    <mergeCell ref="C102:D102"/>
    <mergeCell ref="C109:D109"/>
    <mergeCell ref="C204:D204"/>
    <mergeCell ref="C210:D210"/>
    <mergeCell ref="C211:D211"/>
    <mergeCell ref="C212:D212"/>
    <mergeCell ref="C205:D205"/>
    <mergeCell ref="C209:D209"/>
    <mergeCell ref="C206:D206"/>
    <mergeCell ref="C217:D217"/>
    <mergeCell ref="C213:D213"/>
    <mergeCell ref="C214:D214"/>
    <mergeCell ref="C215:D215"/>
    <mergeCell ref="C216:D216"/>
    <mergeCell ref="C128:C132"/>
    <mergeCell ref="C192:D192"/>
    <mergeCell ref="C191:D191"/>
    <mergeCell ref="C189:D189"/>
    <mergeCell ref="C190:D190"/>
    <mergeCell ref="C147:D147"/>
    <mergeCell ref="C148:D148"/>
    <mergeCell ref="C152:D152"/>
    <mergeCell ref="C194:D194"/>
    <mergeCell ref="C200:D200"/>
    <mergeCell ref="C185:D185"/>
    <mergeCell ref="C188:D188"/>
    <mergeCell ref="C195:D195"/>
    <mergeCell ref="C198:D198"/>
    <mergeCell ref="C196:D196"/>
    <mergeCell ref="C197:D197"/>
    <mergeCell ref="C164:D164"/>
    <mergeCell ref="C182:D182"/>
    <mergeCell ref="C168:D168"/>
    <mergeCell ref="C169:D169"/>
    <mergeCell ref="C171:D171"/>
    <mergeCell ref="C172:D172"/>
    <mergeCell ref="C175:D175"/>
    <mergeCell ref="C173:D173"/>
    <mergeCell ref="C174:D174"/>
    <mergeCell ref="C158:D158"/>
    <mergeCell ref="C170:D170"/>
    <mergeCell ref="C166:D166"/>
    <mergeCell ref="C167:D167"/>
    <mergeCell ref="C160:D160"/>
    <mergeCell ref="C161:D161"/>
    <mergeCell ref="C165:D165"/>
    <mergeCell ref="C159:D159"/>
    <mergeCell ref="C162:D162"/>
    <mergeCell ref="C163:D163"/>
    <mergeCell ref="C155:D155"/>
    <mergeCell ref="C149:D149"/>
    <mergeCell ref="C156:D156"/>
    <mergeCell ref="C157:D157"/>
    <mergeCell ref="C153:D153"/>
    <mergeCell ref="C154:D154"/>
    <mergeCell ref="C150:D150"/>
    <mergeCell ref="C151:D151"/>
    <mergeCell ref="C74:D74"/>
    <mergeCell ref="C64:D64"/>
    <mergeCell ref="C60:D60"/>
    <mergeCell ref="A6:D6"/>
    <mergeCell ref="C50:D50"/>
    <mergeCell ref="C18:D18"/>
    <mergeCell ref="C26:C43"/>
    <mergeCell ref="C46:D46"/>
    <mergeCell ref="C55:C58"/>
    <mergeCell ref="C59:D59"/>
    <mergeCell ref="C71:D71"/>
    <mergeCell ref="C70:D70"/>
    <mergeCell ref="C66:D66"/>
    <mergeCell ref="C75:D75"/>
    <mergeCell ref="C141:D141"/>
    <mergeCell ref="C133:D133"/>
    <mergeCell ref="C78:D78"/>
    <mergeCell ref="C79:C81"/>
    <mergeCell ref="C110:D110"/>
    <mergeCell ref="C134:D134"/>
    <mergeCell ref="C82:D82"/>
    <mergeCell ref="C112:D112"/>
    <mergeCell ref="C121:C127"/>
    <mergeCell ref="B5:D5"/>
    <mergeCell ref="C113:D113"/>
    <mergeCell ref="C145:D145"/>
    <mergeCell ref="C67:D67"/>
    <mergeCell ref="C68:D68"/>
    <mergeCell ref="C69:D69"/>
    <mergeCell ref="C114:D114"/>
    <mergeCell ref="C115:D115"/>
    <mergeCell ref="C135:D135"/>
    <mergeCell ref="C103:C107"/>
    <mergeCell ref="F1:G1"/>
    <mergeCell ref="A2:C2"/>
    <mergeCell ref="A4:G4"/>
    <mergeCell ref="D2:E2"/>
    <mergeCell ref="C73:D73"/>
    <mergeCell ref="C7:D7"/>
    <mergeCell ref="C11:D11"/>
    <mergeCell ref="C12:C17"/>
    <mergeCell ref="C51:D51"/>
    <mergeCell ref="C53:C54"/>
    <mergeCell ref="C20:C23"/>
    <mergeCell ref="C44:D44"/>
    <mergeCell ref="C45:D45"/>
    <mergeCell ref="C10:D10"/>
    <mergeCell ref="A368:F368"/>
    <mergeCell ref="C176:D176"/>
    <mergeCell ref="C177:D177"/>
    <mergeCell ref="C178:D178"/>
    <mergeCell ref="C179:D179"/>
    <mergeCell ref="C180:D180"/>
    <mergeCell ref="C181:D181"/>
    <mergeCell ref="C184:D184"/>
    <mergeCell ref="C193:D193"/>
    <mergeCell ref="C187:D187"/>
    <mergeCell ref="I76:J76"/>
    <mergeCell ref="C183:D183"/>
    <mergeCell ref="C186:D186"/>
    <mergeCell ref="A133:A154"/>
    <mergeCell ref="A173:A182"/>
    <mergeCell ref="B173:B182"/>
    <mergeCell ref="A183:A194"/>
    <mergeCell ref="B183:B188"/>
    <mergeCell ref="C146:D146"/>
    <mergeCell ref="B133:B135"/>
    <mergeCell ref="A214:B215"/>
    <mergeCell ref="B136:B147"/>
    <mergeCell ref="B155:B162"/>
    <mergeCell ref="B163:B168"/>
    <mergeCell ref="A169:B172"/>
    <mergeCell ref="A195:A213"/>
    <mergeCell ref="B207:B213"/>
    <mergeCell ref="A155:A168"/>
    <mergeCell ref="B195:B206"/>
    <mergeCell ref="BA76:BB76"/>
    <mergeCell ref="BE76:BF76"/>
    <mergeCell ref="M76:N76"/>
    <mergeCell ref="Q76:R76"/>
    <mergeCell ref="U76:V76"/>
    <mergeCell ref="Y76:Z76"/>
    <mergeCell ref="AC76:AD76"/>
    <mergeCell ref="AG76:AH76"/>
    <mergeCell ref="AK76:AL76"/>
    <mergeCell ref="AO76:AP76"/>
    <mergeCell ref="AS76:AT76"/>
    <mergeCell ref="AW76:AX76"/>
    <mergeCell ref="CW76:CX76"/>
    <mergeCell ref="DA76:DB76"/>
    <mergeCell ref="BI76:BJ76"/>
    <mergeCell ref="BM76:BN76"/>
    <mergeCell ref="BQ76:BR76"/>
    <mergeCell ref="BU76:BV76"/>
    <mergeCell ref="BY76:BZ76"/>
    <mergeCell ref="CC76:CD76"/>
    <mergeCell ref="CG76:CH76"/>
    <mergeCell ref="CK76:CL76"/>
    <mergeCell ref="CO76:CP76"/>
    <mergeCell ref="CS76:CT76"/>
    <mergeCell ref="ES76:ET76"/>
    <mergeCell ref="EW76:EX76"/>
    <mergeCell ref="DE76:DF76"/>
    <mergeCell ref="DI76:DJ76"/>
    <mergeCell ref="DM76:DN76"/>
    <mergeCell ref="DQ76:DR76"/>
    <mergeCell ref="DU76:DV76"/>
    <mergeCell ref="DY76:DZ76"/>
    <mergeCell ref="EC76:ED76"/>
    <mergeCell ref="EG76:EH76"/>
    <mergeCell ref="EK76:EL76"/>
    <mergeCell ref="EO76:EP76"/>
    <mergeCell ref="FQ76:FR76"/>
    <mergeCell ref="HM76:HN76"/>
    <mergeCell ref="FU76:FV76"/>
    <mergeCell ref="FY76:FZ76"/>
    <mergeCell ref="GC76:GD76"/>
    <mergeCell ref="GG76:GH76"/>
    <mergeCell ref="FA76:FB76"/>
    <mergeCell ref="FE76:FF76"/>
    <mergeCell ref="FI76:FJ76"/>
    <mergeCell ref="FM76:FN76"/>
    <mergeCell ref="GK76:GL76"/>
    <mergeCell ref="GO76:GP76"/>
    <mergeCell ref="HU76:HV76"/>
    <mergeCell ref="HY76:HZ76"/>
    <mergeCell ref="IK76:IL76"/>
    <mergeCell ref="GS76:GT76"/>
    <mergeCell ref="GW76:GX76"/>
    <mergeCell ref="HA76:HB76"/>
    <mergeCell ref="HE76:HF76"/>
    <mergeCell ref="HI76:HJ76"/>
    <mergeCell ref="IC76:ID76"/>
    <mergeCell ref="IG76:IH76"/>
    <mergeCell ref="IO76:IP76"/>
    <mergeCell ref="IS76:IT76"/>
    <mergeCell ref="I77:J77"/>
    <mergeCell ref="M77:N77"/>
    <mergeCell ref="Q77:R77"/>
    <mergeCell ref="U77:V77"/>
    <mergeCell ref="Y77:Z77"/>
    <mergeCell ref="AC77:AD77"/>
    <mergeCell ref="AG77:AH77"/>
    <mergeCell ref="HQ76:HR76"/>
    <mergeCell ref="BY77:BZ77"/>
    <mergeCell ref="CC77:CD77"/>
    <mergeCell ref="AK77:AL77"/>
    <mergeCell ref="AO77:AP77"/>
    <mergeCell ref="AS77:AT77"/>
    <mergeCell ref="AW77:AX77"/>
    <mergeCell ref="BA77:BB77"/>
    <mergeCell ref="BE77:BF77"/>
    <mergeCell ref="BI77:BJ77"/>
    <mergeCell ref="BM77:BN77"/>
    <mergeCell ref="BQ77:BR77"/>
    <mergeCell ref="BU77:BV77"/>
    <mergeCell ref="DU77:DV77"/>
    <mergeCell ref="DY77:DZ77"/>
    <mergeCell ref="CG77:CH77"/>
    <mergeCell ref="CK77:CL77"/>
    <mergeCell ref="CO77:CP77"/>
    <mergeCell ref="CS77:CT77"/>
    <mergeCell ref="CW77:CX77"/>
    <mergeCell ref="DA77:DB77"/>
    <mergeCell ref="DE77:DF77"/>
    <mergeCell ref="DI77:DJ77"/>
    <mergeCell ref="DM77:DN77"/>
    <mergeCell ref="DQ77:DR77"/>
    <mergeCell ref="FQ77:FR77"/>
    <mergeCell ref="FU77:FV77"/>
    <mergeCell ref="EC77:ED77"/>
    <mergeCell ref="EG77:EH77"/>
    <mergeCell ref="EK77:EL77"/>
    <mergeCell ref="EO77:EP77"/>
    <mergeCell ref="ES77:ET77"/>
    <mergeCell ref="EW77:EX77"/>
    <mergeCell ref="FA77:FB77"/>
    <mergeCell ref="FE77:FF77"/>
    <mergeCell ref="FI77:FJ77"/>
    <mergeCell ref="FM77:FN77"/>
    <mergeCell ref="GG77:GH77"/>
    <mergeCell ref="GK77:GL77"/>
    <mergeCell ref="GO77:GP77"/>
    <mergeCell ref="GS77:GT77"/>
    <mergeCell ref="A73:A132"/>
    <mergeCell ref="B73:B81"/>
    <mergeCell ref="HU77:HV77"/>
    <mergeCell ref="HY77:HZ77"/>
    <mergeCell ref="GW77:GX77"/>
    <mergeCell ref="HA77:HB77"/>
    <mergeCell ref="HE77:HF77"/>
    <mergeCell ref="HI77:HJ77"/>
    <mergeCell ref="HM77:HN77"/>
    <mergeCell ref="HQ77:HR77"/>
    <mergeCell ref="A7:A72"/>
    <mergeCell ref="B7:B72"/>
    <mergeCell ref="C8:C9"/>
    <mergeCell ref="C47:C48"/>
    <mergeCell ref="C19:D19"/>
    <mergeCell ref="C52:D52"/>
    <mergeCell ref="C61:C63"/>
    <mergeCell ref="C24:C25"/>
    <mergeCell ref="C72:D72"/>
    <mergeCell ref="C65:D65"/>
    <mergeCell ref="IS77:IT77"/>
    <mergeCell ref="C76:D76"/>
    <mergeCell ref="C77:D77"/>
    <mergeCell ref="C111:D111"/>
    <mergeCell ref="IC77:ID77"/>
    <mergeCell ref="IG77:IH77"/>
    <mergeCell ref="IK77:IL77"/>
    <mergeCell ref="IO77:IP77"/>
    <mergeCell ref="FY77:FZ77"/>
    <mergeCell ref="GC77:GD77"/>
  </mergeCells>
  <conditionalFormatting sqref="F220:F264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5905511811023623" right="0" top="0.5905511811023623" bottom="0.1968503937007874" header="0" footer="0"/>
  <pageSetup horizontalDpi="600" verticalDpi="600" orientation="portrait" paperSize="9" scale="45" r:id="rId3"/>
  <rowBreaks count="3" manualBreakCount="3">
    <brk id="78" max="6" man="1"/>
    <brk id="135" max="6" man="1"/>
    <brk id="18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DN56"/>
  <sheetViews>
    <sheetView showGridLines="0" zoomScale="50" zoomScaleNormal="50" zoomScalePageLayoutView="0" workbookViewId="0" topLeftCell="A28">
      <selection activeCell="C53" sqref="C53:F53"/>
    </sheetView>
  </sheetViews>
  <sheetFormatPr defaultColWidth="9.140625" defaultRowHeight="12.75"/>
  <cols>
    <col min="1" max="1" width="10.140625" style="81" customWidth="1"/>
    <col min="2" max="2" width="15.140625" style="81" customWidth="1"/>
    <col min="3" max="3" width="141.57421875" style="100" customWidth="1"/>
    <col min="4" max="4" width="50.421875" style="81" customWidth="1"/>
    <col min="5" max="5" width="7.421875" style="81" customWidth="1"/>
    <col min="6" max="6" width="24.8515625" style="81" customWidth="1"/>
    <col min="7" max="8" width="14.57421875" style="81" customWidth="1"/>
    <col min="9" max="16384" width="9.140625" style="81" customWidth="1"/>
  </cols>
  <sheetData>
    <row r="1" ht="11.25" customHeight="1"/>
    <row r="2" spans="1:6" s="83" customFormat="1" ht="16.5" customHeight="1">
      <c r="A2" s="108" t="s">
        <v>465</v>
      </c>
      <c r="C2" s="101"/>
      <c r="D2" s="109" t="str">
        <f>IF('Титул ф.01'!D21=0," ",'Титул ф.01'!D21)</f>
        <v>Ульяновский областной суд </v>
      </c>
      <c r="E2" s="77"/>
      <c r="F2" s="78"/>
    </row>
    <row r="3" spans="3:8" s="83" customFormat="1" ht="10.5" customHeight="1">
      <c r="C3" s="102"/>
      <c r="D3" s="82"/>
      <c r="E3" s="84"/>
      <c r="F3" s="84"/>
      <c r="G3" s="84"/>
      <c r="H3" s="85"/>
    </row>
    <row r="4" spans="1:118" s="2" customFormat="1" ht="57" customHeight="1">
      <c r="A4" s="288" t="s">
        <v>406</v>
      </c>
      <c r="B4" s="288"/>
      <c r="C4" s="288"/>
      <c r="D4" s="288"/>
      <c r="E4" s="288"/>
      <c r="F4" s="288"/>
      <c r="G4" s="73"/>
      <c r="H4" s="73"/>
      <c r="I4" s="8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284" t="s">
        <v>618</v>
      </c>
      <c r="B5" s="285"/>
      <c r="C5" s="286"/>
      <c r="D5" s="110" t="s">
        <v>467</v>
      </c>
      <c r="E5" s="111" t="s">
        <v>541</v>
      </c>
      <c r="F5" s="112"/>
      <c r="G5" s="8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89" customFormat="1" ht="18" customHeight="1">
      <c r="A6" s="281" t="s">
        <v>507</v>
      </c>
      <c r="B6" s="281"/>
      <c r="C6" s="281"/>
      <c r="D6" s="74" t="s">
        <v>508</v>
      </c>
      <c r="E6" s="75"/>
      <c r="F6" s="76">
        <v>1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</row>
    <row r="7" spans="1:115" s="2" customFormat="1" ht="34.5" customHeight="1">
      <c r="A7" s="275" t="s">
        <v>751</v>
      </c>
      <c r="B7" s="275"/>
      <c r="C7" s="275"/>
      <c r="D7" s="72" t="s">
        <v>758</v>
      </c>
      <c r="E7" s="75">
        <v>1</v>
      </c>
      <c r="F7" s="79">
        <v>22</v>
      </c>
      <c r="G7" s="8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4.5" customHeight="1">
      <c r="A8" s="275" t="s">
        <v>509</v>
      </c>
      <c r="B8" s="275"/>
      <c r="C8" s="275"/>
      <c r="D8" s="72" t="s">
        <v>759</v>
      </c>
      <c r="E8" s="75">
        <v>2</v>
      </c>
      <c r="F8" s="79">
        <v>22</v>
      </c>
      <c r="G8" s="8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4.5" customHeight="1">
      <c r="A9" s="275" t="s">
        <v>510</v>
      </c>
      <c r="B9" s="275"/>
      <c r="C9" s="275"/>
      <c r="D9" s="72" t="s">
        <v>760</v>
      </c>
      <c r="E9" s="75">
        <v>3</v>
      </c>
      <c r="F9" s="79">
        <v>0</v>
      </c>
      <c r="G9" s="8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4.5" customHeight="1">
      <c r="A10" s="275" t="s">
        <v>453</v>
      </c>
      <c r="B10" s="275"/>
      <c r="C10" s="275"/>
      <c r="D10" s="72" t="s">
        <v>761</v>
      </c>
      <c r="E10" s="75">
        <v>4</v>
      </c>
      <c r="F10" s="79">
        <v>18</v>
      </c>
      <c r="G10" s="8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4.5" customHeight="1">
      <c r="A11" s="275" t="s">
        <v>497</v>
      </c>
      <c r="B11" s="275"/>
      <c r="C11" s="275"/>
      <c r="D11" s="72" t="s">
        <v>762</v>
      </c>
      <c r="E11" s="75">
        <v>5</v>
      </c>
      <c r="F11" s="79">
        <v>15</v>
      </c>
      <c r="G11" s="8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75.75" customHeight="1">
      <c r="A12" s="282" t="s">
        <v>403</v>
      </c>
      <c r="B12" s="273" t="s">
        <v>763</v>
      </c>
      <c r="C12" s="274"/>
      <c r="D12" s="72" t="s">
        <v>764</v>
      </c>
      <c r="E12" s="75">
        <v>6</v>
      </c>
      <c r="F12" s="79">
        <v>12</v>
      </c>
      <c r="G12" s="8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4.5" customHeight="1">
      <c r="A13" s="282"/>
      <c r="B13" s="280" t="s">
        <v>404</v>
      </c>
      <c r="C13" s="94" t="s">
        <v>765</v>
      </c>
      <c r="D13" s="72" t="s">
        <v>764</v>
      </c>
      <c r="E13" s="75">
        <v>7</v>
      </c>
      <c r="F13" s="79">
        <v>9</v>
      </c>
      <c r="G13" s="8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34.5" customHeight="1">
      <c r="A14" s="282"/>
      <c r="B14" s="280"/>
      <c r="C14" s="94" t="s">
        <v>401</v>
      </c>
      <c r="D14" s="72" t="s">
        <v>764</v>
      </c>
      <c r="E14" s="75">
        <v>8</v>
      </c>
      <c r="F14" s="79">
        <v>0</v>
      </c>
      <c r="G14" s="8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4.5" customHeight="1">
      <c r="A15" s="282"/>
      <c r="B15" s="280"/>
      <c r="C15" s="94" t="s">
        <v>766</v>
      </c>
      <c r="D15" s="72" t="s">
        <v>764</v>
      </c>
      <c r="E15" s="75">
        <v>9</v>
      </c>
      <c r="F15" s="79">
        <v>3</v>
      </c>
      <c r="G15" s="8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34.5" customHeight="1">
      <c r="A16" s="282"/>
      <c r="B16" s="280"/>
      <c r="C16" s="94" t="s">
        <v>619</v>
      </c>
      <c r="D16" s="72" t="s">
        <v>764</v>
      </c>
      <c r="E16" s="75">
        <v>10</v>
      </c>
      <c r="F16" s="79">
        <v>0</v>
      </c>
      <c r="G16" s="8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34.5" customHeight="1">
      <c r="A17" s="282"/>
      <c r="B17" s="283" t="s">
        <v>497</v>
      </c>
      <c r="C17" s="283"/>
      <c r="D17" s="72" t="s">
        <v>767</v>
      </c>
      <c r="E17" s="75">
        <v>11</v>
      </c>
      <c r="F17" s="79">
        <v>10</v>
      </c>
      <c r="G17" s="8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4.5" customHeight="1">
      <c r="A18" s="282"/>
      <c r="B18" s="280" t="s">
        <v>405</v>
      </c>
      <c r="C18" s="94" t="s">
        <v>765</v>
      </c>
      <c r="D18" s="72" t="s">
        <v>767</v>
      </c>
      <c r="E18" s="75">
        <v>12</v>
      </c>
      <c r="F18" s="79">
        <v>8</v>
      </c>
      <c r="G18" s="8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34.5" customHeight="1">
      <c r="A19" s="282"/>
      <c r="B19" s="280"/>
      <c r="C19" s="94" t="s">
        <v>402</v>
      </c>
      <c r="D19" s="72" t="s">
        <v>767</v>
      </c>
      <c r="E19" s="75">
        <v>13</v>
      </c>
      <c r="F19" s="79">
        <v>0</v>
      </c>
      <c r="G19" s="8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4.5" customHeight="1">
      <c r="A20" s="282"/>
      <c r="B20" s="280"/>
      <c r="C20" s="94" t="s">
        <v>766</v>
      </c>
      <c r="D20" s="72" t="s">
        <v>767</v>
      </c>
      <c r="E20" s="75">
        <v>14</v>
      </c>
      <c r="F20" s="79">
        <v>2</v>
      </c>
      <c r="G20" s="8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34.5" customHeight="1">
      <c r="A21" s="282"/>
      <c r="B21" s="280"/>
      <c r="C21" s="94" t="s">
        <v>752</v>
      </c>
      <c r="D21" s="72" t="s">
        <v>767</v>
      </c>
      <c r="E21" s="75">
        <v>15</v>
      </c>
      <c r="F21" s="79">
        <v>0</v>
      </c>
      <c r="G21" s="8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98.25" customHeight="1">
      <c r="A22" s="282"/>
      <c r="B22" s="273" t="s">
        <v>753</v>
      </c>
      <c r="C22" s="274"/>
      <c r="D22" s="72" t="s">
        <v>768</v>
      </c>
      <c r="E22" s="75">
        <v>16</v>
      </c>
      <c r="F22" s="79">
        <v>0</v>
      </c>
      <c r="G22" s="8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4.5" customHeight="1">
      <c r="A23" s="282"/>
      <c r="B23" s="273" t="s">
        <v>497</v>
      </c>
      <c r="C23" s="274"/>
      <c r="D23" s="72" t="s">
        <v>769</v>
      </c>
      <c r="E23" s="75">
        <v>17</v>
      </c>
      <c r="F23" s="79">
        <v>0</v>
      </c>
      <c r="G23" s="8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51" customHeight="1">
      <c r="A24" s="282"/>
      <c r="B24" s="273" t="s">
        <v>395</v>
      </c>
      <c r="C24" s="274"/>
      <c r="D24" s="72" t="s">
        <v>770</v>
      </c>
      <c r="E24" s="75">
        <v>18</v>
      </c>
      <c r="F24" s="96"/>
      <c r="G24" s="8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4.5" customHeight="1">
      <c r="A25" s="282"/>
      <c r="B25" s="273" t="s">
        <v>497</v>
      </c>
      <c r="C25" s="274"/>
      <c r="D25" s="72" t="s">
        <v>771</v>
      </c>
      <c r="E25" s="75">
        <v>19</v>
      </c>
      <c r="F25" s="96"/>
      <c r="G25" s="8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45.75" customHeight="1">
      <c r="A26" s="282"/>
      <c r="B26" s="273" t="s">
        <v>393</v>
      </c>
      <c r="C26" s="274"/>
      <c r="D26" s="72" t="s">
        <v>772</v>
      </c>
      <c r="E26" s="75">
        <v>20</v>
      </c>
      <c r="F26" s="79">
        <v>0</v>
      </c>
      <c r="G26" s="8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4.5" customHeight="1">
      <c r="A27" s="282"/>
      <c r="B27" s="273" t="s">
        <v>497</v>
      </c>
      <c r="C27" s="274"/>
      <c r="D27" s="72" t="s">
        <v>773</v>
      </c>
      <c r="E27" s="75">
        <v>21</v>
      </c>
      <c r="F27" s="79">
        <v>0</v>
      </c>
      <c r="G27" s="8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4.5" customHeight="1">
      <c r="A28" s="282"/>
      <c r="B28" s="273" t="s">
        <v>394</v>
      </c>
      <c r="C28" s="274"/>
      <c r="D28" s="72" t="s">
        <v>774</v>
      </c>
      <c r="E28" s="75">
        <v>22</v>
      </c>
      <c r="F28" s="79">
        <v>5</v>
      </c>
      <c r="G28" s="8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4.5" customHeight="1">
      <c r="A29" s="282"/>
      <c r="B29" s="273" t="s">
        <v>497</v>
      </c>
      <c r="C29" s="274"/>
      <c r="D29" s="72" t="s">
        <v>775</v>
      </c>
      <c r="E29" s="75">
        <v>23</v>
      </c>
      <c r="F29" s="79">
        <v>4</v>
      </c>
      <c r="G29" s="8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51" customHeight="1">
      <c r="A30" s="282"/>
      <c r="B30" s="273" t="s">
        <v>396</v>
      </c>
      <c r="C30" s="274"/>
      <c r="D30" s="72" t="s">
        <v>776</v>
      </c>
      <c r="E30" s="75">
        <v>24</v>
      </c>
      <c r="F30" s="79">
        <v>1</v>
      </c>
      <c r="G30" s="8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4.5" customHeight="1">
      <c r="A31" s="282"/>
      <c r="B31" s="273" t="s">
        <v>497</v>
      </c>
      <c r="C31" s="274"/>
      <c r="D31" s="72" t="s">
        <v>777</v>
      </c>
      <c r="E31" s="75">
        <v>25</v>
      </c>
      <c r="F31" s="79">
        <v>1</v>
      </c>
      <c r="G31" s="8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120" customHeight="1">
      <c r="A32" s="282"/>
      <c r="B32" s="273" t="s">
        <v>754</v>
      </c>
      <c r="C32" s="274"/>
      <c r="D32" s="72" t="s">
        <v>778</v>
      </c>
      <c r="E32" s="75">
        <v>26</v>
      </c>
      <c r="F32" s="79">
        <v>0</v>
      </c>
      <c r="G32" s="8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4.5" customHeight="1">
      <c r="A33" s="282"/>
      <c r="B33" s="273" t="s">
        <v>497</v>
      </c>
      <c r="C33" s="274"/>
      <c r="D33" s="72" t="s">
        <v>779</v>
      </c>
      <c r="E33" s="75">
        <v>27</v>
      </c>
      <c r="F33" s="79">
        <v>0</v>
      </c>
      <c r="G33" s="8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102" customHeight="1">
      <c r="A34" s="282"/>
      <c r="B34" s="273" t="s">
        <v>755</v>
      </c>
      <c r="C34" s="274"/>
      <c r="D34" s="72" t="s">
        <v>780</v>
      </c>
      <c r="E34" s="75">
        <v>28</v>
      </c>
      <c r="F34" s="79">
        <v>0</v>
      </c>
      <c r="G34" s="8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4.5" customHeight="1">
      <c r="A35" s="282"/>
      <c r="B35" s="273" t="s">
        <v>497</v>
      </c>
      <c r="C35" s="274"/>
      <c r="D35" s="72" t="s">
        <v>781</v>
      </c>
      <c r="E35" s="75">
        <v>29</v>
      </c>
      <c r="F35" s="79">
        <v>0</v>
      </c>
      <c r="G35" s="8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42.75" customHeight="1">
      <c r="A36" s="282"/>
      <c r="B36" s="273" t="s">
        <v>397</v>
      </c>
      <c r="C36" s="274"/>
      <c r="D36" s="72" t="s">
        <v>782</v>
      </c>
      <c r="E36" s="75">
        <v>30</v>
      </c>
      <c r="F36" s="79">
        <v>0</v>
      </c>
      <c r="G36" s="8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4.5" customHeight="1">
      <c r="A37" s="282"/>
      <c r="B37" s="273" t="s">
        <v>497</v>
      </c>
      <c r="C37" s="274"/>
      <c r="D37" s="72" t="s">
        <v>783</v>
      </c>
      <c r="E37" s="75">
        <v>31</v>
      </c>
      <c r="F37" s="79">
        <v>0</v>
      </c>
      <c r="G37" s="8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96.75" customHeight="1">
      <c r="A38" s="282"/>
      <c r="B38" s="273" t="s">
        <v>398</v>
      </c>
      <c r="C38" s="274"/>
      <c r="D38" s="72" t="s">
        <v>784</v>
      </c>
      <c r="E38" s="75">
        <v>32</v>
      </c>
      <c r="F38" s="79">
        <v>0</v>
      </c>
      <c r="G38" s="8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4.5" customHeight="1">
      <c r="A39" s="282"/>
      <c r="B39" s="273" t="s">
        <v>497</v>
      </c>
      <c r="C39" s="274"/>
      <c r="D39" s="72" t="s">
        <v>785</v>
      </c>
      <c r="E39" s="75">
        <v>33</v>
      </c>
      <c r="F39" s="79">
        <v>0</v>
      </c>
      <c r="G39" s="8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51" customHeight="1">
      <c r="A40" s="282"/>
      <c r="B40" s="273" t="s">
        <v>399</v>
      </c>
      <c r="C40" s="274"/>
      <c r="D40" s="72" t="s">
        <v>786</v>
      </c>
      <c r="E40" s="75">
        <v>34</v>
      </c>
      <c r="F40" s="79">
        <v>0</v>
      </c>
      <c r="G40" s="8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4.5" customHeight="1">
      <c r="A41" s="282"/>
      <c r="B41" s="273" t="s">
        <v>497</v>
      </c>
      <c r="C41" s="274"/>
      <c r="D41" s="72" t="s">
        <v>787</v>
      </c>
      <c r="E41" s="75">
        <v>35</v>
      </c>
      <c r="F41" s="79">
        <v>0</v>
      </c>
      <c r="G41" s="8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8.25" customHeight="1">
      <c r="A42" s="282"/>
      <c r="B42" s="273" t="s">
        <v>788</v>
      </c>
      <c r="C42" s="274"/>
      <c r="D42" s="72" t="s">
        <v>789</v>
      </c>
      <c r="E42" s="75">
        <v>36</v>
      </c>
      <c r="F42" s="79">
        <v>0</v>
      </c>
      <c r="G42" s="8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4.5" customHeight="1">
      <c r="A43" s="282"/>
      <c r="B43" s="273" t="s">
        <v>497</v>
      </c>
      <c r="C43" s="274"/>
      <c r="D43" s="72" t="s">
        <v>790</v>
      </c>
      <c r="E43" s="75">
        <v>37</v>
      </c>
      <c r="F43" s="79">
        <v>0</v>
      </c>
      <c r="G43" s="8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73.5" customHeight="1">
      <c r="A44" s="282"/>
      <c r="B44" s="273" t="s">
        <v>400</v>
      </c>
      <c r="C44" s="274"/>
      <c r="D44" s="72" t="s">
        <v>791</v>
      </c>
      <c r="E44" s="75">
        <v>38</v>
      </c>
      <c r="F44" s="79">
        <v>0</v>
      </c>
      <c r="G44" s="8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4.5" customHeight="1">
      <c r="A45" s="282"/>
      <c r="B45" s="273" t="s">
        <v>497</v>
      </c>
      <c r="C45" s="274"/>
      <c r="D45" s="72" t="s">
        <v>792</v>
      </c>
      <c r="E45" s="75">
        <v>39</v>
      </c>
      <c r="F45" s="79">
        <v>0</v>
      </c>
      <c r="G45" s="8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4.5" customHeight="1">
      <c r="A46" s="283" t="s">
        <v>454</v>
      </c>
      <c r="B46" s="283"/>
      <c r="C46" s="283"/>
      <c r="D46" s="72" t="s">
        <v>793</v>
      </c>
      <c r="E46" s="75">
        <v>40</v>
      </c>
      <c r="F46" s="79">
        <v>2</v>
      </c>
      <c r="G46" s="8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4.5" customHeight="1">
      <c r="A47" s="283" t="s">
        <v>451</v>
      </c>
      <c r="B47" s="283"/>
      <c r="C47" s="283"/>
      <c r="D47" s="72" t="s">
        <v>794</v>
      </c>
      <c r="E47" s="75">
        <v>41</v>
      </c>
      <c r="F47" s="79">
        <v>6</v>
      </c>
      <c r="G47" s="8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9.25" customHeight="1">
      <c r="A48" s="287" t="s">
        <v>795</v>
      </c>
      <c r="B48" s="287"/>
      <c r="C48" s="287"/>
      <c r="D48" s="99" t="s">
        <v>796</v>
      </c>
      <c r="E48" s="75">
        <v>42</v>
      </c>
      <c r="F48" s="79">
        <v>1</v>
      </c>
      <c r="G48" s="8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3:118" s="2" customFormat="1" ht="38.25" customHeight="1">
      <c r="C49" s="103"/>
      <c r="I49" s="8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6" ht="24" customHeight="1">
      <c r="A50" s="276" t="s">
        <v>450</v>
      </c>
      <c r="B50" s="277"/>
      <c r="C50" s="289" t="s">
        <v>379</v>
      </c>
      <c r="D50" s="289"/>
      <c r="E50" s="289"/>
      <c r="F50" s="289"/>
    </row>
    <row r="51" spans="1:6" ht="24" customHeight="1">
      <c r="A51" s="278" t="s">
        <v>513</v>
      </c>
      <c r="B51" s="279"/>
      <c r="C51" s="269" t="s">
        <v>455</v>
      </c>
      <c r="D51" s="269"/>
      <c r="E51" s="269"/>
      <c r="F51" s="269"/>
    </row>
    <row r="52" spans="1:6" ht="27" customHeight="1">
      <c r="A52" s="278"/>
      <c r="B52" s="279"/>
      <c r="C52" s="270"/>
      <c r="D52" s="270"/>
      <c r="E52" s="270"/>
      <c r="F52" s="270"/>
    </row>
    <row r="53" spans="1:6" ht="23.25">
      <c r="A53" s="278"/>
      <c r="B53" s="279"/>
      <c r="C53" s="270" t="s">
        <v>380</v>
      </c>
      <c r="D53" s="270"/>
      <c r="E53" s="270"/>
      <c r="F53" s="270"/>
    </row>
    <row r="54" spans="1:6" ht="24" customHeight="1">
      <c r="A54" s="278"/>
      <c r="B54" s="279"/>
      <c r="C54" s="269" t="s">
        <v>455</v>
      </c>
      <c r="D54" s="269"/>
      <c r="E54" s="269"/>
      <c r="F54" s="269"/>
    </row>
    <row r="55" spans="1:6" ht="19.5" customHeight="1">
      <c r="A55" s="104"/>
      <c r="C55" s="106" t="s">
        <v>381</v>
      </c>
      <c r="D55" s="272" t="s">
        <v>382</v>
      </c>
      <c r="E55" s="272"/>
      <c r="F55" s="272"/>
    </row>
    <row r="56" spans="3:8" ht="21" customHeight="1">
      <c r="C56" s="105" t="s">
        <v>617</v>
      </c>
      <c r="D56" s="271" t="s">
        <v>757</v>
      </c>
      <c r="E56" s="271"/>
      <c r="F56" s="271"/>
      <c r="H56" s="83"/>
    </row>
  </sheetData>
  <sheetProtection/>
  <mergeCells count="49"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  <mergeCell ref="B36:C36"/>
    <mergeCell ref="B37:C37"/>
    <mergeCell ref="B38:C38"/>
    <mergeCell ref="B33:C33"/>
    <mergeCell ref="B34:C34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B12:C12"/>
    <mergeCell ref="B13:B16"/>
    <mergeCell ref="B31:C31"/>
    <mergeCell ref="B32:C32"/>
    <mergeCell ref="B29:C29"/>
    <mergeCell ref="B30:C30"/>
    <mergeCell ref="A7:C7"/>
    <mergeCell ref="A8:C8"/>
    <mergeCell ref="A9:C9"/>
    <mergeCell ref="A10:C10"/>
    <mergeCell ref="C54:F54"/>
    <mergeCell ref="D56:F56"/>
    <mergeCell ref="D55:F55"/>
    <mergeCell ref="B27:C27"/>
    <mergeCell ref="B28:C28"/>
    <mergeCell ref="A50:B50"/>
    <mergeCell ref="A51:B54"/>
    <mergeCell ref="B41:C41"/>
    <mergeCell ref="B42:C42"/>
    <mergeCell ref="B35:C35"/>
    <mergeCell ref="C50:F50"/>
    <mergeCell ref="C51:F51"/>
    <mergeCell ref="C52:F52"/>
    <mergeCell ref="C53:F53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5905511811023623" bottom="0.3937007874015748" header="0" footer="0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77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0" customWidth="1"/>
    <col min="2" max="2" width="12.57421875" style="163" customWidth="1"/>
    <col min="3" max="3" width="48.7109375" style="161" customWidth="1"/>
    <col min="4" max="4" width="50.7109375" style="161" customWidth="1"/>
    <col min="5" max="5" width="16.28125" style="166" customWidth="1"/>
    <col min="6" max="6" width="18.7109375" style="3" customWidth="1"/>
    <col min="7" max="16384" width="9.140625" style="3" customWidth="1"/>
  </cols>
  <sheetData>
    <row r="1" spans="1:6" s="7" customFormat="1" ht="27" customHeight="1" thickBot="1">
      <c r="A1" s="70" t="s">
        <v>97</v>
      </c>
      <c r="B1" s="70" t="s">
        <v>98</v>
      </c>
      <c r="C1" s="70" t="s">
        <v>99</v>
      </c>
      <c r="D1" s="70" t="s">
        <v>100</v>
      </c>
      <c r="E1" s="70" t="s">
        <v>101</v>
      </c>
      <c r="F1" s="70" t="s">
        <v>292</v>
      </c>
    </row>
    <row r="2" spans="1:5" ht="25.5">
      <c r="A2" s="159">
        <f>IF((SUM('Раздел 1'!G18:G18)&gt;=SUM('Раздел 1'!G46:G46)),"","Неверно!")</f>
      </c>
      <c r="B2" s="162" t="s">
        <v>102</v>
      </c>
      <c r="C2" s="160" t="s">
        <v>103</v>
      </c>
      <c r="D2" s="160" t="s">
        <v>104</v>
      </c>
      <c r="E2" s="165" t="str">
        <f>CONCATENATE(SUM('Раздел 1'!G18:G18),"&gt;=",SUM('Раздел 1'!G46:G46))</f>
        <v>9&gt;=0</v>
      </c>
    </row>
    <row r="3" spans="1:5" ht="38.25">
      <c r="A3" s="159">
        <f>IF((SUM('Раздел 2'!F19:F19)&lt;=SUM('Раздел 2'!F18:F18)),"","Неверно!")</f>
      </c>
      <c r="B3" s="162" t="s">
        <v>105</v>
      </c>
      <c r="C3" s="160" t="s">
        <v>106</v>
      </c>
      <c r="D3" s="160" t="s">
        <v>107</v>
      </c>
      <c r="E3" s="165" t="str">
        <f>CONCATENATE(SUM('Раздел 2'!F19:F19),"&lt;=",SUM('Раздел 2'!F18:F18))</f>
        <v>0&lt;=8</v>
      </c>
    </row>
    <row r="4" spans="1:5" ht="38.25">
      <c r="A4" s="159">
        <f>IF((SUM('Раздел 2'!F27:F27)&lt;=SUM('Раздел 2'!F26:F26)),"","Неверно!")</f>
      </c>
      <c r="B4" s="162" t="s">
        <v>108</v>
      </c>
      <c r="C4" s="160" t="s">
        <v>109</v>
      </c>
      <c r="D4" s="160" t="s">
        <v>110</v>
      </c>
      <c r="E4" s="165" t="str">
        <f>CONCATENATE(SUM('Раздел 2'!F27:F27),"&lt;=",SUM('Раздел 2'!F26:F26))</f>
        <v>0&lt;=0</v>
      </c>
    </row>
    <row r="5" spans="1:5" ht="38.25">
      <c r="A5" s="159">
        <f>IF((SUM('Раздел 2'!F23:F23)&lt;=SUM('Раздел 2'!F22:F22)),"","Неверно!")</f>
      </c>
      <c r="B5" s="162" t="s">
        <v>111</v>
      </c>
      <c r="C5" s="160" t="s">
        <v>112</v>
      </c>
      <c r="D5" s="160" t="s">
        <v>113</v>
      </c>
      <c r="E5" s="165" t="str">
        <f>CONCATENATE(SUM('Раздел 2'!F23:F23),"&lt;=",SUM('Раздел 2'!F22:F22))</f>
        <v>0&lt;=0</v>
      </c>
    </row>
    <row r="6" spans="1:5" ht="38.25">
      <c r="A6" s="159">
        <f>IF((SUM('Раздел 2'!F33:F33)&lt;=SUM('Раздел 2'!F32:F32)),"","Неверно!")</f>
      </c>
      <c r="B6" s="162" t="s">
        <v>114</v>
      </c>
      <c r="C6" s="160" t="s">
        <v>115</v>
      </c>
      <c r="D6" s="160" t="s">
        <v>116</v>
      </c>
      <c r="E6" s="165" t="str">
        <f>CONCATENATE(SUM('Раздел 2'!F33:F33),"&lt;=",SUM('Раздел 2'!F32:F32))</f>
        <v>0&lt;=0</v>
      </c>
    </row>
    <row r="7" spans="1:5" ht="24.75" customHeight="1">
      <c r="A7" s="159">
        <f>IF((SUM('Раздел 1'!G18:G18)&gt;=SUM('Раздел 1'!G19:G19)),"","Неверно!")</f>
      </c>
      <c r="B7" s="162" t="s">
        <v>117</v>
      </c>
      <c r="C7" s="160" t="s">
        <v>118</v>
      </c>
      <c r="D7" s="160" t="s">
        <v>119</v>
      </c>
      <c r="E7" s="165" t="str">
        <f>CONCATENATE(SUM('Раздел 1'!G18:G18),"&gt;=",SUM('Раздел 1'!G19:G19))</f>
        <v>9&gt;=8</v>
      </c>
    </row>
    <row r="8" spans="1:5" ht="51">
      <c r="A8" s="159">
        <f>IF((SUM('Раздел 1'!G112:G112)&lt;=SUM('Раздел 1'!G84:G84)),"","Неверно!")</f>
      </c>
      <c r="B8" s="162" t="s">
        <v>120</v>
      </c>
      <c r="C8" s="160" t="s">
        <v>121</v>
      </c>
      <c r="D8" s="160" t="s">
        <v>122</v>
      </c>
      <c r="E8" s="165" t="str">
        <f>CONCATENATE(SUM('Раздел 1'!G112:G112),"&lt;=",SUM('Раздел 1'!G84:G84))</f>
        <v>0&lt;=19</v>
      </c>
    </row>
    <row r="9" spans="1:5" ht="51">
      <c r="A9" s="159">
        <f>IF((SUM('Раздел 1'!G137:G140)&lt;=SUM('Раздел 1'!G136:G136)),"","Неверно!")</f>
      </c>
      <c r="B9" s="162" t="s">
        <v>123</v>
      </c>
      <c r="C9" s="160" t="s">
        <v>124</v>
      </c>
      <c r="D9" s="160" t="s">
        <v>125</v>
      </c>
      <c r="E9" s="165" t="str">
        <f>CONCATENATE(SUM('Раздел 1'!G137:G140),"&lt;=",SUM('Раздел 1'!G136:G136))</f>
        <v>0&lt;=0</v>
      </c>
    </row>
    <row r="10" spans="1:5" ht="25.5">
      <c r="A10" s="159">
        <f>IF((SUM('Раздел 2'!F24:F25)=0),"","Неверно!")</f>
      </c>
      <c r="B10" s="162" t="s">
        <v>126</v>
      </c>
      <c r="C10" s="160" t="s">
        <v>127</v>
      </c>
      <c r="D10" s="160" t="s">
        <v>128</v>
      </c>
      <c r="E10" s="165" t="str">
        <f>CONCATENATE(SUM('Раздел 2'!F24:F25),"=",0)</f>
        <v>0=0</v>
      </c>
    </row>
    <row r="11" spans="1:5" ht="63.75">
      <c r="A11" s="159">
        <f>IF((SUM('Раздел 1'!G68:G68)&lt;=SUM('Раздел 1'!G67:G67)),"","Неверно!")</f>
      </c>
      <c r="B11" s="162" t="s">
        <v>129</v>
      </c>
      <c r="C11" s="160" t="s">
        <v>130</v>
      </c>
      <c r="D11" s="160" t="s">
        <v>131</v>
      </c>
      <c r="E11" s="165" t="str">
        <f>CONCATENATE(SUM('Раздел 1'!G68:G68),"&lt;=",SUM('Раздел 1'!G67:G67))</f>
        <v>4&lt;=4</v>
      </c>
    </row>
    <row r="12" spans="1:5" ht="38.25">
      <c r="A12" s="159">
        <f>IF((SUM('Раздел 1'!G18:G18)&gt;=SUM('Раздел 1'!G50:G50)),"","Неверно!")</f>
      </c>
      <c r="B12" s="162" t="s">
        <v>132</v>
      </c>
      <c r="C12" s="160" t="s">
        <v>133</v>
      </c>
      <c r="D12" s="160" t="s">
        <v>134</v>
      </c>
      <c r="E12" s="165" t="str">
        <f>CONCATENATE(SUM('Раздел 1'!G18:G18),"&gt;=",SUM('Раздел 1'!G50:G50))</f>
        <v>9&gt;=1</v>
      </c>
    </row>
    <row r="13" spans="1:5" ht="38.25">
      <c r="A13" s="159">
        <f>IF((SUM('Раздел 1'!G46:G46)&gt;=SUM('Раздел 1'!G48:G48)),"","Неверно!")</f>
      </c>
      <c r="B13" s="162" t="s">
        <v>135</v>
      </c>
      <c r="C13" s="160" t="s">
        <v>136</v>
      </c>
      <c r="D13" s="160" t="s">
        <v>137</v>
      </c>
      <c r="E13" s="165" t="str">
        <f>CONCATENATE(SUM('Раздел 1'!G46:G46),"&gt;=",SUM('Раздел 1'!G48:G48))</f>
        <v>0&gt;=0</v>
      </c>
    </row>
    <row r="14" spans="1:5" ht="38.25">
      <c r="A14" s="159">
        <f>IF((SUM('Раздел 1'!G74:G74)&gt;=SUM('Раздел 1'!G75:G75)),"","Неверно!")</f>
      </c>
      <c r="B14" s="162" t="s">
        <v>138</v>
      </c>
      <c r="C14" s="160" t="s">
        <v>139</v>
      </c>
      <c r="D14" s="160" t="s">
        <v>140</v>
      </c>
      <c r="E14" s="165" t="str">
        <f>CONCATENATE(SUM('Раздел 1'!G74:G74),"&gt;=",SUM('Раздел 1'!G75:G75))</f>
        <v>0&gt;=0</v>
      </c>
    </row>
    <row r="15" spans="1:5" ht="76.5">
      <c r="A15" s="159">
        <f>IF((SUM('Раздел 1'!G49:G49)&lt;=SUM('Раздел 1'!G46:G46)),"","Неверно!")</f>
      </c>
      <c r="B15" s="162" t="s">
        <v>141</v>
      </c>
      <c r="C15" s="160" t="s">
        <v>142</v>
      </c>
      <c r="D15" s="160" t="s">
        <v>143</v>
      </c>
      <c r="E15" s="165" t="str">
        <f>CONCATENATE(SUM('Раздел 1'!G49:G49),"&lt;=",SUM('Раздел 1'!G46:G46))</f>
        <v>0&lt;=0</v>
      </c>
    </row>
    <row r="16" spans="1:5" ht="89.25">
      <c r="A16" s="159">
        <f>IF((SUM('Раздел 1'!G109:G109)&lt;=SUM('Раздел 1'!G108:G108)),"","Неверно!")</f>
      </c>
      <c r="B16" s="162" t="s">
        <v>144</v>
      </c>
      <c r="C16" s="160" t="s">
        <v>145</v>
      </c>
      <c r="D16" s="160" t="s">
        <v>146</v>
      </c>
      <c r="E16" s="165" t="str">
        <f>CONCATENATE(SUM('Раздел 1'!G109:G109),"&lt;=",SUM('Раздел 1'!G108:G108))</f>
        <v>0&lt;=37</v>
      </c>
    </row>
    <row r="17" spans="1:5" ht="24.75" customHeight="1">
      <c r="A17" s="159">
        <f>IF((SUM('Раздел 2'!F48:F48)&lt;=SUM('Раздел 1'!G131:G134)),"","Неверно!")</f>
      </c>
      <c r="B17" s="162" t="s">
        <v>147</v>
      </c>
      <c r="C17" s="160" t="s">
        <v>374</v>
      </c>
      <c r="D17" s="160" t="s">
        <v>375</v>
      </c>
      <c r="E17" s="165" t="str">
        <f>CONCATENATE(SUM('Раздел 2'!F48:F48),"&lt;=",SUM('Раздел 1'!G134:G134))</f>
        <v>1&lt;=10</v>
      </c>
    </row>
    <row r="18" spans="1:5" ht="25.5">
      <c r="A18" s="159">
        <f>IF((SUM('Раздел 1'!G172:G172)&lt;=SUM('Раздел 1'!G171:G171)),"","Неверно!")</f>
      </c>
      <c r="B18" s="162" t="s">
        <v>148</v>
      </c>
      <c r="C18" s="160" t="s">
        <v>149</v>
      </c>
      <c r="D18" s="160" t="s">
        <v>150</v>
      </c>
      <c r="E18" s="165" t="str">
        <f>CONCATENATE(SUM('Раздел 1'!G172:G172),"&lt;=",SUM('Раздел 1'!G171:G171))</f>
        <v>23&lt;=23</v>
      </c>
    </row>
    <row r="19" spans="1:5" ht="38.25">
      <c r="A19" s="159">
        <f>IF((SUM('Раздел 1'!G76:G76)&gt;=SUM('Раздел 1'!G77:G77)),"","Неверно!")</f>
      </c>
      <c r="B19" s="162" t="s">
        <v>151</v>
      </c>
      <c r="C19" s="160" t="s">
        <v>152</v>
      </c>
      <c r="D19" s="160" t="s">
        <v>153</v>
      </c>
      <c r="E19" s="165" t="str">
        <f>CONCATENATE(SUM('Раздел 1'!G76:G76),"&gt;=",SUM('Раздел 1'!G77:G77))</f>
        <v>0&gt;=0</v>
      </c>
    </row>
    <row r="20" spans="1:5" ht="38.25">
      <c r="A20" s="159">
        <f>IF((SUM('Раздел 2'!F37:F37)&lt;=SUM('Раздел 2'!F36:F36)),"","Неверно!")</f>
      </c>
      <c r="B20" s="162" t="s">
        <v>154</v>
      </c>
      <c r="C20" s="160" t="s">
        <v>155</v>
      </c>
      <c r="D20" s="160" t="s">
        <v>156</v>
      </c>
      <c r="E20" s="165" t="str">
        <f>CONCATENATE(SUM('Раздел 2'!F37:F37),"&lt;=",SUM('Раздел 2'!F36:F36))</f>
        <v>0&lt;=0</v>
      </c>
    </row>
    <row r="21" spans="1:5" ht="38.25">
      <c r="A21" s="159">
        <f>IF((SUM('Раздел 1'!G19:G19)&gt;=SUM('Раздел 1'!G61:G63)),"","Неверно!")</f>
      </c>
      <c r="B21" s="162" t="s">
        <v>157</v>
      </c>
      <c r="C21" s="160" t="s">
        <v>158</v>
      </c>
      <c r="D21" s="160" t="s">
        <v>159</v>
      </c>
      <c r="E21" s="165" t="str">
        <f>CONCATENATE(SUM('Раздел 1'!G19:G19),"&gt;=",SUM('Раздел 1'!G61:G63))</f>
        <v>8&gt;=7</v>
      </c>
    </row>
    <row r="22" spans="1:5" ht="38.25">
      <c r="A22" s="159">
        <f>IF((SUM('Раздел 1'!G7:G7)&gt;=SUM('Раздел 1'!G9:G9)),"","Неверно!")</f>
      </c>
      <c r="B22" s="162" t="s">
        <v>160</v>
      </c>
      <c r="C22" s="160" t="s">
        <v>161</v>
      </c>
      <c r="D22" s="160" t="s">
        <v>162</v>
      </c>
      <c r="E22" s="165" t="str">
        <f>CONCATENATE(SUM('Раздел 1'!G7:G7),"&gt;=",SUM('Раздел 1'!G9:G9))</f>
        <v>5&gt;=0</v>
      </c>
    </row>
    <row r="23" spans="1:5" ht="25.5">
      <c r="A23" s="159">
        <f>IF((SUM('Раздел 1'!G18:G18)&gt;=SUM('Раздел 1'!G44:G44)),"","Неверно!")</f>
      </c>
      <c r="B23" s="162" t="s">
        <v>163</v>
      </c>
      <c r="C23" s="160" t="s">
        <v>164</v>
      </c>
      <c r="D23" s="160" t="s">
        <v>165</v>
      </c>
      <c r="E23" s="165" t="str">
        <f>CONCATENATE(SUM('Раздел 1'!G18:G18),"&gt;=",SUM('Раздел 1'!G44:G44))</f>
        <v>9&gt;=0</v>
      </c>
    </row>
    <row r="24" spans="1:5" ht="38.25">
      <c r="A24" s="159">
        <f>IF((SUM('Раздел 2'!F17:F17)&lt;=SUM('Раздел 2'!F12:F12)),"","Неверно!")</f>
      </c>
      <c r="B24" s="162" t="s">
        <v>166</v>
      </c>
      <c r="C24" s="160" t="s">
        <v>167</v>
      </c>
      <c r="D24" s="160" t="s">
        <v>168</v>
      </c>
      <c r="E24" s="165" t="str">
        <f>CONCATENATE(SUM('Раздел 2'!F17:F17),"&lt;=",SUM('Раздел 2'!F12:F12))</f>
        <v>10&lt;=12</v>
      </c>
    </row>
    <row r="25" spans="1:5" ht="51">
      <c r="A25" s="159">
        <f>IF((SUM('Раздел 1'!G143:G144)&lt;=SUM('Раздел 1'!G142:G142)),"","Неверно!")</f>
      </c>
      <c r="B25" s="162" t="s">
        <v>169</v>
      </c>
      <c r="C25" s="160" t="s">
        <v>170</v>
      </c>
      <c r="D25" s="160" t="s">
        <v>171</v>
      </c>
      <c r="E25" s="165" t="str">
        <f>CONCATENATE(SUM('Раздел 1'!G143:G144),"&lt;=",SUM('Раздел 1'!G142:G142))</f>
        <v>1&lt;=1</v>
      </c>
    </row>
    <row r="26" spans="1:5" ht="38.25">
      <c r="A26" s="159">
        <f>IF((SUM('Раздел 1'!G70:G70)&lt;=SUM('Раздел 1'!G69:G69)),"","Неверно!")</f>
      </c>
      <c r="B26" s="162" t="s">
        <v>172</v>
      </c>
      <c r="C26" s="160" t="s">
        <v>173</v>
      </c>
      <c r="D26" s="160" t="s">
        <v>174</v>
      </c>
      <c r="E26" s="165" t="str">
        <f>CONCATENATE(SUM('Раздел 1'!G70:G70),"&lt;=",SUM('Раздел 1'!G69:G69))</f>
        <v>0&lt;=0</v>
      </c>
    </row>
    <row r="27" spans="1:5" ht="38.25">
      <c r="A27" s="159">
        <f>IF((SUM('Раздел 2'!F16:F16)&lt;=SUM('Раздел 2'!F15:F15)),"","Неверно!")</f>
      </c>
      <c r="B27" s="162" t="s">
        <v>175</v>
      </c>
      <c r="C27" s="160" t="s">
        <v>176</v>
      </c>
      <c r="D27" s="160" t="s">
        <v>177</v>
      </c>
      <c r="E27" s="165" t="str">
        <f>CONCATENATE(SUM('Раздел 2'!F16:F16),"&lt;=",SUM('Раздел 2'!F15:F15))</f>
        <v>0&lt;=3</v>
      </c>
    </row>
    <row r="28" spans="1:5" ht="38.25">
      <c r="A28" s="159">
        <f>IF((SUM('Раздел 1'!G118:G119)&lt;=SUM('Раздел 1'!G116:G116)),"","Неверно!")</f>
      </c>
      <c r="B28" s="162" t="s">
        <v>178</v>
      </c>
      <c r="C28" s="160" t="s">
        <v>179</v>
      </c>
      <c r="D28" s="160" t="s">
        <v>180</v>
      </c>
      <c r="E28" s="165" t="str">
        <f>CONCATENATE(SUM('Раздел 1'!G118:G119),"&lt;=",SUM('Раздел 1'!G116:G116))</f>
        <v>0&lt;=0</v>
      </c>
    </row>
    <row r="29" spans="1:5" ht="51">
      <c r="A29" s="159">
        <f>IF((SUM('Раздел 1'!G72:G72)&lt;=SUM('Раздел 1'!G71:G71)),"","Неверно!")</f>
      </c>
      <c r="B29" s="162" t="s">
        <v>181</v>
      </c>
      <c r="C29" s="160" t="s">
        <v>182</v>
      </c>
      <c r="D29" s="160" t="s">
        <v>183</v>
      </c>
      <c r="E29" s="165" t="str">
        <f>CONCATENATE(SUM('Раздел 1'!G72:G72),"&lt;=",SUM('Раздел 1'!G71:G71))</f>
        <v>3&lt;=3</v>
      </c>
    </row>
    <row r="30" spans="1:5" ht="25.5">
      <c r="A30" s="159">
        <f>IF((SUM('Раздел 1'!G170:G170)&lt;=SUM('Раздел 1'!G169:G169)),"","Неверно!")</f>
      </c>
      <c r="B30" s="162" t="s">
        <v>184</v>
      </c>
      <c r="C30" s="160" t="s">
        <v>185</v>
      </c>
      <c r="D30" s="160" t="s">
        <v>186</v>
      </c>
      <c r="E30" s="165" t="str">
        <f>CONCATENATE(SUM('Раздел 1'!G170:G170),"&lt;=",SUM('Раздел 1'!G169:G169))</f>
        <v>146&lt;=146</v>
      </c>
    </row>
    <row r="31" spans="1:5" ht="38.25">
      <c r="A31" s="159">
        <f>IF((SUM('Раздел 2'!F35:F35)&lt;=SUM('Раздел 2'!F34:F34)),"","Неверно!")</f>
      </c>
      <c r="B31" s="162" t="s">
        <v>187</v>
      </c>
      <c r="C31" s="160" t="s">
        <v>188</v>
      </c>
      <c r="D31" s="160" t="s">
        <v>189</v>
      </c>
      <c r="E31" s="165" t="str">
        <f>CONCATENATE(SUM('Раздел 2'!F35:F35),"&lt;=",SUM('Раздел 2'!F34:F34))</f>
        <v>0&lt;=0</v>
      </c>
    </row>
    <row r="32" spans="1:5" ht="12.75">
      <c r="A32" s="159">
        <f>IF((SUM('Раздел 1'!G7:G218)&gt;0),"","Неверно!")</f>
      </c>
      <c r="B32" s="162" t="s">
        <v>190</v>
      </c>
      <c r="C32" s="160" t="s">
        <v>191</v>
      </c>
      <c r="D32" s="160" t="s">
        <v>192</v>
      </c>
      <c r="E32" s="165" t="str">
        <f>CONCATENATE(SUM('Раздел 1'!G7:G218),"&gt;",0)</f>
        <v>9219&gt;0</v>
      </c>
    </row>
    <row r="33" spans="1:5" ht="51">
      <c r="A33" s="159">
        <f>IF((SUM('Раздел 1'!G47:G47)&lt;=SUM('Раздел 1'!G46:G46)),"","Неверно!")</f>
      </c>
      <c r="B33" s="162" t="s">
        <v>193</v>
      </c>
      <c r="C33" s="160" t="s">
        <v>194</v>
      </c>
      <c r="D33" s="160" t="s">
        <v>195</v>
      </c>
      <c r="E33" s="165" t="str">
        <f>CONCATENATE(SUM('Раздел 1'!G47:G47),"&lt;=",SUM('Раздел 1'!G46:G46))</f>
        <v>0&lt;=0</v>
      </c>
    </row>
    <row r="34" spans="1:5" ht="38.25">
      <c r="A34" s="159">
        <f>IF((SUM('Раздел 2'!F29:F29)&lt;=SUM('Раздел 2'!F28:F28)),"","Неверно!")</f>
      </c>
      <c r="B34" s="162" t="s">
        <v>196</v>
      </c>
      <c r="C34" s="160" t="s">
        <v>197</v>
      </c>
      <c r="D34" s="160" t="s">
        <v>198</v>
      </c>
      <c r="E34" s="165" t="str">
        <f>CONCATENATE(SUM('Раздел 2'!F29:F29),"&lt;=",SUM('Раздел 2'!F28:F28))</f>
        <v>4&lt;=5</v>
      </c>
    </row>
    <row r="35" spans="1:5" ht="38.25">
      <c r="A35" s="159">
        <f>IF((SUM('Раздел 1'!G8:G8)&lt;=SUM('Раздел 1'!G7:G7)),"","Неверно!")</f>
      </c>
      <c r="B35" s="162" t="s">
        <v>199</v>
      </c>
      <c r="C35" s="160" t="s">
        <v>200</v>
      </c>
      <c r="D35" s="160" t="s">
        <v>201</v>
      </c>
      <c r="E35" s="165" t="str">
        <f>CONCATENATE(SUM('Раздел 1'!G8:G8),"&lt;=",SUM('Раздел 1'!G7:G7))</f>
        <v>0&lt;=5</v>
      </c>
    </row>
    <row r="36" spans="1:5" ht="38.25">
      <c r="A36" s="159">
        <f>IF((SUM('Раздел 1'!G19:G19)&gt;=SUM('Раздел 1'!G26:G43)),"","Неверно!")</f>
      </c>
      <c r="B36" s="162" t="s">
        <v>202</v>
      </c>
      <c r="C36" s="160" t="s">
        <v>203</v>
      </c>
      <c r="D36" s="160" t="s">
        <v>204</v>
      </c>
      <c r="E36" s="165" t="str">
        <f>CONCATENATE(SUM('Раздел 1'!G19:G19),"&gt;=",SUM('Раздел 1'!G26:G43))</f>
        <v>8&gt;=7</v>
      </c>
    </row>
    <row r="37" spans="1:5" ht="51">
      <c r="A37" s="159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37" s="162" t="s">
        <v>205</v>
      </c>
      <c r="C37" s="160" t="s">
        <v>206</v>
      </c>
      <c r="D37" s="160" t="s">
        <v>207</v>
      </c>
      <c r="E37" s="165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(12+0+0+0+5+1+0+0+0+0+0+0+0)&lt;=18</v>
      </c>
    </row>
    <row r="38" spans="1:5" ht="38.25">
      <c r="A38" s="159">
        <f>IF((SUM('Раздел 2'!F39:F39)&lt;=SUM('Раздел 2'!F38:F38)),"","Неверно!")</f>
      </c>
      <c r="B38" s="162" t="s">
        <v>208</v>
      </c>
      <c r="C38" s="160" t="s">
        <v>209</v>
      </c>
      <c r="D38" s="160" t="s">
        <v>210</v>
      </c>
      <c r="E38" s="165" t="str">
        <f>CONCATENATE(SUM('Раздел 2'!F39:F39),"&lt;=",SUM('Раздел 2'!F38:F38))</f>
        <v>0&lt;=0</v>
      </c>
    </row>
    <row r="39" spans="1:5" ht="38.25">
      <c r="A39" s="159">
        <f>IF((SUM('Раздел 2'!F43:F43)&lt;=SUM('Раздел 2'!F42:F42)),"","Неверно!")</f>
      </c>
      <c r="B39" s="162" t="s">
        <v>211</v>
      </c>
      <c r="C39" s="160" t="s">
        <v>212</v>
      </c>
      <c r="D39" s="160" t="s">
        <v>213</v>
      </c>
      <c r="E39" s="165" t="str">
        <f>CONCATENATE(SUM('Раздел 2'!F43:F43),"&lt;=",SUM('Раздел 2'!F42:F42))</f>
        <v>0&lt;=0</v>
      </c>
    </row>
    <row r="40" spans="1:5" ht="25.5">
      <c r="A40" s="159">
        <f>IF((SUM('Раздел 1'!G13:G13)&lt;=SUM('Раздел 1'!G11:G11)),"","Неверно!")</f>
      </c>
      <c r="B40" s="162" t="s">
        <v>214</v>
      </c>
      <c r="C40" s="160" t="s">
        <v>215</v>
      </c>
      <c r="D40" s="160" t="s">
        <v>216</v>
      </c>
      <c r="E40" s="165" t="str">
        <f>CONCATENATE(SUM('Раздел 1'!G13:G13),"&lt;=",SUM('Раздел 1'!G11:G11))</f>
        <v>0&lt;=5</v>
      </c>
    </row>
    <row r="41" spans="1:5" ht="38.25">
      <c r="A41" s="159">
        <f>IF((SUM('Раздел 2'!F11:F11)&lt;=SUM('Раздел 2'!F10:F10)),"","Неверно!")</f>
      </c>
      <c r="B41" s="162" t="s">
        <v>217</v>
      </c>
      <c r="C41" s="160" t="s">
        <v>218</v>
      </c>
      <c r="D41" s="160" t="s">
        <v>219</v>
      </c>
      <c r="E41" s="165" t="str">
        <f>CONCATENATE(SUM('Раздел 2'!F11:F11),"&lt;=",SUM('Раздел 2'!F10:F10))</f>
        <v>15&lt;=18</v>
      </c>
    </row>
    <row r="42" spans="1:5" ht="38.25">
      <c r="A42" s="159">
        <f>IF((SUM('Раздел 2'!F31:F31)&lt;=SUM('Раздел 2'!F30:F30)),"","Неверно!")</f>
      </c>
      <c r="B42" s="162" t="s">
        <v>220</v>
      </c>
      <c r="C42" s="160" t="s">
        <v>221</v>
      </c>
      <c r="D42" s="160" t="s">
        <v>222</v>
      </c>
      <c r="E42" s="165" t="str">
        <f>CONCATENATE(SUM('Раздел 2'!F31:F31),"&lt;=",SUM('Раздел 2'!F30:F30))</f>
        <v>1&lt;=1</v>
      </c>
    </row>
    <row r="43" spans="1:5" ht="51">
      <c r="A43" s="159">
        <f>IF((SUM('Раздел 2'!F12:F12)=SUM('Раздел 1'!G99:G99)),"","Неверно!")</f>
      </c>
      <c r="B43" s="162" t="s">
        <v>223</v>
      </c>
      <c r="C43" s="160" t="s">
        <v>370</v>
      </c>
      <c r="D43" s="160" t="s">
        <v>371</v>
      </c>
      <c r="E43" s="165" t="str">
        <f>CONCATENATE(SUM('Раздел 2'!F12:F12),"=",SUM('Раздел 1'!G99:G99))</f>
        <v>12=12</v>
      </c>
    </row>
    <row r="44" spans="1:5" ht="38.25">
      <c r="A44" s="159">
        <f>IF((SUM('Раздел 2'!F41:F41)&lt;=SUM('Раздел 2'!F40:F40)),"","Неверно!")</f>
      </c>
      <c r="B44" s="162" t="s">
        <v>224</v>
      </c>
      <c r="C44" s="160" t="s">
        <v>225</v>
      </c>
      <c r="D44" s="160" t="s">
        <v>226</v>
      </c>
      <c r="E44" s="165" t="str">
        <f>CONCATENATE(SUM('Раздел 2'!F41:F41),"&lt;=",SUM('Раздел 2'!F40:F40))</f>
        <v>0&lt;=0</v>
      </c>
    </row>
    <row r="45" spans="1:5" ht="38.25">
      <c r="A45" s="159">
        <f>IF((SUM('Раздел 1'!G147:G147)&lt;=SUM('Раздел 1'!G146:G146)),"","Неверно!")</f>
      </c>
      <c r="B45" s="162" t="s">
        <v>227</v>
      </c>
      <c r="C45" s="160" t="s">
        <v>228</v>
      </c>
      <c r="D45" s="160" t="s">
        <v>229</v>
      </c>
      <c r="E45" s="165" t="str">
        <f>CONCATENATE(SUM('Раздел 1'!G147:G147),"&lt;=",SUM('Раздел 1'!G146:G146))</f>
        <v>0&lt;=0</v>
      </c>
    </row>
    <row r="46" spans="1:5" ht="25.5">
      <c r="A46" s="159">
        <f>IF((SUM('Раздел 2'!F46:F46)&lt;=SUM('Раздел 2'!F8:F8)),"","Неверно!")</f>
      </c>
      <c r="B46" s="162" t="s">
        <v>230</v>
      </c>
      <c r="C46" s="160" t="s">
        <v>231</v>
      </c>
      <c r="D46" s="160" t="s">
        <v>232</v>
      </c>
      <c r="E46" s="165" t="str">
        <f>CONCATENATE(SUM('Раздел 2'!F46:F46),"&lt;=",SUM('Раздел 2'!F8:F8))</f>
        <v>2&lt;=22</v>
      </c>
    </row>
    <row r="47" spans="1:5" ht="25.5">
      <c r="A47" s="159">
        <f>IF((SUM('Раздел 1'!G19:G19)&gt;=SUM('Раздел 1'!G24:G24)),"","Неверно!")</f>
      </c>
      <c r="B47" s="162" t="s">
        <v>233</v>
      </c>
      <c r="C47" s="160" t="s">
        <v>234</v>
      </c>
      <c r="D47" s="160" t="s">
        <v>235</v>
      </c>
      <c r="E47" s="165" t="str">
        <f>CONCATENATE(SUM('Раздел 1'!G19:G19),"&gt;=",SUM('Раздел 1'!G24:G24))</f>
        <v>8&gt;=0</v>
      </c>
    </row>
    <row r="48" spans="1:5" ht="25.5">
      <c r="A48" s="159">
        <f>IF((SUM('Раздел 1'!G19:G19)=SUM('Раздел 1'!G20:G23)),"","Неверно!")</f>
      </c>
      <c r="B48" s="162" t="s">
        <v>236</v>
      </c>
      <c r="C48" s="160" t="s">
        <v>237</v>
      </c>
      <c r="D48" s="160" t="s">
        <v>238</v>
      </c>
      <c r="E48" s="165" t="str">
        <f>CONCATENATE(SUM('Раздел 1'!G19:G19),"=",SUM('Раздел 1'!G20:G23))</f>
        <v>8=8</v>
      </c>
    </row>
    <row r="49" spans="1:5" ht="38.25">
      <c r="A49" s="159">
        <f>IF((SUM('Раздел 1'!G53:G54)&lt;=SUM('Раздел 1'!G52:G52)),"","Неверно!")</f>
      </c>
      <c r="B49" s="162" t="s">
        <v>239</v>
      </c>
      <c r="C49" s="160" t="s">
        <v>240</v>
      </c>
      <c r="D49" s="160" t="s">
        <v>241</v>
      </c>
      <c r="E49" s="165" t="str">
        <f>CONCATENATE(SUM('Раздел 1'!G53:G54),"&lt;=",SUM('Раздел 1'!G52:G52))</f>
        <v>0&lt;=4</v>
      </c>
    </row>
    <row r="50" spans="1:5" ht="51">
      <c r="A50" s="159">
        <f>IF((SUM('Раздел 1'!G18:G18)&gt;=SUM('Раздел 1'!G60:G60)),"","Неверно!")</f>
      </c>
      <c r="B50" s="162" t="s">
        <v>242</v>
      </c>
      <c r="C50" s="160" t="s">
        <v>243</v>
      </c>
      <c r="D50" s="160" t="s">
        <v>244</v>
      </c>
      <c r="E50" s="165" t="str">
        <f>CONCATENATE(SUM('Раздел 1'!G18:G18),"&gt;=",SUM('Раздел 1'!G60:G60))</f>
        <v>9&gt;=0</v>
      </c>
    </row>
    <row r="51" spans="1:5" ht="25.5">
      <c r="A51" s="159">
        <f>IF((SUM('Раздел 1'!G14:G17)&lt;=SUM('Раздел 1'!G11:G11)),"","Неверно!")</f>
      </c>
      <c r="B51" s="162" t="s">
        <v>245</v>
      </c>
      <c r="C51" s="160" t="s">
        <v>246</v>
      </c>
      <c r="D51" s="160" t="s">
        <v>247</v>
      </c>
      <c r="E51" s="165" t="str">
        <f>CONCATENATE(SUM('Раздел 1'!G14:G17),"&lt;=",SUM('Раздел 1'!G11:G11))</f>
        <v>3&lt;=5</v>
      </c>
    </row>
    <row r="52" spans="1:5" ht="38.25">
      <c r="A52" s="159">
        <f>IF((SUM('Раздел 1'!G12:G12)&lt;=SUM('Раздел 1'!G11:G11)),"","Неверно!")</f>
      </c>
      <c r="B52" s="162" t="s">
        <v>248</v>
      </c>
      <c r="C52" s="160" t="s">
        <v>249</v>
      </c>
      <c r="D52" s="160" t="s">
        <v>250</v>
      </c>
      <c r="E52" s="165" t="str">
        <f>CONCATENATE(SUM('Раздел 1'!G12:G12),"&lt;=",SUM('Раздел 1'!G11:G11))</f>
        <v>0&lt;=5</v>
      </c>
    </row>
    <row r="53" spans="1:5" ht="51">
      <c r="A53" s="159">
        <f>IF((SUM('Раздел 2'!F17:F17)&gt;=SUM('Раздел 2'!F18:F18)+SUM('Раздел 2'!F20:F20)),"","Неверно!")</f>
      </c>
      <c r="B53" s="162" t="s">
        <v>251</v>
      </c>
      <c r="C53" s="160" t="s">
        <v>252</v>
      </c>
      <c r="D53" s="160" t="s">
        <v>253</v>
      </c>
      <c r="E53" s="165" t="str">
        <f>CONCATENATE(SUM('Раздел 2'!F17:F17),"&gt;=",SUM('Раздел 2'!F18:F18),"+",SUM('Раздел 2'!F20:F20))</f>
        <v>10&gt;=8+2</v>
      </c>
    </row>
    <row r="54" spans="1:5" ht="38.25">
      <c r="A54" s="159">
        <f>IF((SUM('Раздел 2'!F45:F45)&lt;=SUM('Раздел 2'!F44:F44)),"","Неверно!")</f>
      </c>
      <c r="B54" s="162" t="s">
        <v>254</v>
      </c>
      <c r="C54" s="160" t="s">
        <v>255</v>
      </c>
      <c r="D54" s="160" t="s">
        <v>256</v>
      </c>
      <c r="E54" s="165" t="str">
        <f>CONCATENATE(SUM('Раздел 2'!F45:F45),"&lt;=",SUM('Раздел 2'!F44:F44))</f>
        <v>0&lt;=0</v>
      </c>
    </row>
    <row r="55" spans="1:5" ht="38.25">
      <c r="A55" s="159">
        <f>IF((SUM('Раздел 2'!F14:F14)&lt;=SUM('Раздел 2'!F13:F13)),"","Неверно!")</f>
      </c>
      <c r="B55" s="162" t="s">
        <v>257</v>
      </c>
      <c r="C55" s="160" t="s">
        <v>258</v>
      </c>
      <c r="D55" s="160" t="s">
        <v>259</v>
      </c>
      <c r="E55" s="165" t="str">
        <f>CONCATENATE(SUM('Раздел 2'!F14:F14),"&lt;=",SUM('Раздел 2'!F13:F13))</f>
        <v>0&lt;=9</v>
      </c>
    </row>
    <row r="56" spans="1:5" ht="38.25">
      <c r="A56" s="159">
        <f>IF((SUM('Раздел 1'!G83:G83)&gt;=SUM('Раздел 1'!G86:G90)),"","Неверно!")</f>
      </c>
      <c r="B56" s="162" t="s">
        <v>260</v>
      </c>
      <c r="C56" s="160" t="s">
        <v>261</v>
      </c>
      <c r="D56" s="160" t="s">
        <v>262</v>
      </c>
      <c r="E56" s="165" t="str">
        <f>CONCATENATE(SUM('Раздел 1'!G83:G83),"&gt;=",SUM('Раздел 1'!G86:G90))</f>
        <v>23&gt;=3</v>
      </c>
    </row>
    <row r="57" spans="1:5" ht="38.25">
      <c r="A57" s="159">
        <f>IF((SUM('Раздел 2'!F9:F9)&lt;=SUM('Раздел 2'!F8:F8)),"","Неверно!")</f>
      </c>
      <c r="B57" s="162" t="s">
        <v>263</v>
      </c>
      <c r="C57" s="160" t="s">
        <v>264</v>
      </c>
      <c r="D57" s="160" t="s">
        <v>265</v>
      </c>
      <c r="E57" s="165" t="str">
        <f>CONCATENATE(SUM('Раздел 2'!F9:F9),"&lt;=",SUM('Раздел 2'!F8:F8))</f>
        <v>0&lt;=22</v>
      </c>
    </row>
    <row r="58" spans="1:5" ht="38.25">
      <c r="A58" s="159">
        <f>IF((SUM('Раздел 2'!F21:F21)&lt;=SUM('Раздел 2'!F20:F20)),"","Неверно!")</f>
      </c>
      <c r="B58" s="162" t="s">
        <v>266</v>
      </c>
      <c r="C58" s="160" t="s">
        <v>267</v>
      </c>
      <c r="D58" s="160" t="s">
        <v>268</v>
      </c>
      <c r="E58" s="165" t="str">
        <f>CONCATENATE(SUM('Раздел 2'!F21:F21),"&lt;=",SUM('Раздел 2'!F20:F20))</f>
        <v>0&lt;=2</v>
      </c>
    </row>
    <row r="59" spans="1:5" ht="38.25">
      <c r="A59" s="159">
        <f>IF((SUM('Раздел 1'!G84:G84)&gt;=SUM('Раздел 1'!G91:G101)),"","Неверно!")</f>
      </c>
      <c r="B59" s="162" t="s">
        <v>269</v>
      </c>
      <c r="C59" s="160" t="s">
        <v>270</v>
      </c>
      <c r="D59" s="160" t="s">
        <v>271</v>
      </c>
      <c r="E59" s="165" t="str">
        <f>CONCATENATE(SUM('Раздел 1'!G84:G84),"&gt;=",SUM('Раздел 1'!G91:G101))</f>
        <v>19&gt;=12</v>
      </c>
    </row>
    <row r="60" spans="1:5" ht="63.75">
      <c r="A60" s="159">
        <f>IF((SUM('Раздел 2'!F22:F22)=SUM('Раздел 1'!G100:G100)),"","Неверно!")</f>
      </c>
      <c r="B60" s="162" t="s">
        <v>272</v>
      </c>
      <c r="C60" s="160" t="s">
        <v>372</v>
      </c>
      <c r="D60" s="160" t="s">
        <v>373</v>
      </c>
      <c r="E60" s="165" t="str">
        <f>CONCATENATE(SUM('Раздел 2'!F22:F22),"=",SUM('Раздел 1'!G100:G100))</f>
        <v>0=0</v>
      </c>
    </row>
    <row r="61" spans="1:5" ht="38.25">
      <c r="A61" s="159">
        <f>IF((SUM('Раздел 1'!G149:G149)&lt;=SUM('Раздел 1'!G148:G148)),"","Неверно!")</f>
      </c>
      <c r="B61" s="162" t="s">
        <v>273</v>
      </c>
      <c r="C61" s="160" t="s">
        <v>313</v>
      </c>
      <c r="D61" s="160" t="s">
        <v>314</v>
      </c>
      <c r="E61" s="165" t="str">
        <f>CONCATENATE(SUM('Раздел 1'!G149:G149),"&lt;=",SUM('Раздел 1'!G148:G148))</f>
        <v>0&lt;=0</v>
      </c>
    </row>
    <row r="62" ht="4.5" customHeight="1"/>
    <row r="63" spans="1:5" ht="63.75">
      <c r="A63" s="159">
        <f>IF((SUM('Раздел 1'!G66:G66)&lt;=SUM('Раздел 1'!G65:G65)),"","Неверно!")</f>
      </c>
      <c r="B63" s="162" t="s">
        <v>277</v>
      </c>
      <c r="C63" s="160" t="s">
        <v>278</v>
      </c>
      <c r="D63" s="160" t="s">
        <v>279</v>
      </c>
      <c r="E63" s="165" t="str">
        <f>CONCATENATE(SUM('Раздел 1'!G66:G66),"&lt;=",SUM('Раздел 1'!G65:G65))</f>
        <v>0&lt;=0</v>
      </c>
    </row>
    <row r="64" spans="1:5" ht="36.75" customHeight="1">
      <c r="A64" s="159">
        <f>IF((SUM('Раздел 1'!G61:G61)=0),"","Неверно!")</f>
      </c>
      <c r="B64" s="162" t="s">
        <v>280</v>
      </c>
      <c r="C64" s="160" t="s">
        <v>281</v>
      </c>
      <c r="D64" s="160" t="s">
        <v>282</v>
      </c>
      <c r="E64" s="165" t="str">
        <f>CONCATENATE(SUM('Раздел 1'!G61:G61),"=",0)</f>
        <v>0=0</v>
      </c>
    </row>
    <row r="65" spans="1:5" ht="38.25">
      <c r="A65" s="159">
        <f>IF((SUM('Раздел 1'!G59:G59)&lt;=SUM('Раздел 1'!G63:G63)),"","Неверно!")</f>
      </c>
      <c r="B65" s="162" t="s">
        <v>283</v>
      </c>
      <c r="C65" s="160" t="s">
        <v>284</v>
      </c>
      <c r="D65" s="160" t="s">
        <v>285</v>
      </c>
      <c r="E65" s="165" t="str">
        <f>CONCATENATE(SUM('Раздел 1'!G59:G59),"&lt;=",SUM('Раздел 1'!G63:G63))</f>
        <v>1&lt;=7</v>
      </c>
    </row>
    <row r="66" spans="1:5" ht="38.25">
      <c r="A66" s="159">
        <f>IF((SUM('Раздел 1'!G83:G83)&gt;=SUM('Раздел 1'!G85:G85)),"","Неверно!")</f>
      </c>
      <c r="B66" s="162" t="s">
        <v>286</v>
      </c>
      <c r="C66" s="160" t="s">
        <v>287</v>
      </c>
      <c r="D66" s="160" t="s">
        <v>288</v>
      </c>
      <c r="E66" s="165" t="str">
        <f>CONCATENATE(SUM('Раздел 1'!G83:G83),"&gt;=",SUM('Раздел 1'!G85:G85))</f>
        <v>23&gt;=0</v>
      </c>
    </row>
    <row r="67" spans="1:5" ht="38.25">
      <c r="A67" s="159">
        <f>IF((SUM('Раздел 1'!G84:G84)&lt;=SUM('Раздел 1'!G83:G83)),"","Неверно!")</f>
      </c>
      <c r="B67" s="162" t="s">
        <v>289</v>
      </c>
      <c r="C67" s="160" t="s">
        <v>290</v>
      </c>
      <c r="D67" s="160" t="s">
        <v>291</v>
      </c>
      <c r="E67" s="165" t="str">
        <f>CONCATENATE(SUM('Раздел 1'!G84:G84),"&lt;=",SUM('Раздел 1'!G83:G83))</f>
        <v>19&lt;=23</v>
      </c>
    </row>
    <row r="68" spans="1:5" ht="25.5">
      <c r="A68" s="159">
        <f>IF((SUM('Раздел 1'!G113:G132)=0),"","Неверно!")</f>
      </c>
      <c r="B68" s="162" t="s">
        <v>315</v>
      </c>
      <c r="C68" s="160" t="s">
        <v>316</v>
      </c>
      <c r="D68" s="160" t="s">
        <v>317</v>
      </c>
      <c r="E68" s="165" t="str">
        <f>CONCATENATE(SUM('Раздел 1'!G113:G132),"=",0)</f>
        <v>0=0</v>
      </c>
    </row>
    <row r="69" spans="1:5" ht="12.75">
      <c r="A69" s="159">
        <f>IF((SUM('Раздел 1'!G155:G168)=0),"","Неверно!")</f>
      </c>
      <c r="B69" s="162" t="s">
        <v>318</v>
      </c>
      <c r="C69" s="160" t="s">
        <v>319</v>
      </c>
      <c r="D69" s="160" t="s">
        <v>320</v>
      </c>
      <c r="E69" s="165" t="str">
        <f>CONCATENATE(SUM('Раздел 1'!G155:G168),"=",0)</f>
        <v>0=0</v>
      </c>
    </row>
    <row r="70" spans="1:5" ht="12.75">
      <c r="A70" s="159">
        <f>IF((SUM('Раздел 1'!G181:G185)=0),"","Неверно!")</f>
      </c>
      <c r="B70" s="162" t="s">
        <v>321</v>
      </c>
      <c r="C70" s="160" t="s">
        <v>322</v>
      </c>
      <c r="D70" s="160" t="s">
        <v>323</v>
      </c>
      <c r="E70" s="165" t="str">
        <f>CONCATENATE(SUM('Раздел 1'!G181:G185),"=",0)</f>
        <v>0=0</v>
      </c>
    </row>
    <row r="71" spans="1:5" ht="12.75">
      <c r="A71" s="159">
        <f>IF((SUM('Раздел 1'!G216:G218)=0),"","Неверно!")</f>
      </c>
      <c r="B71" s="162" t="s">
        <v>324</v>
      </c>
      <c r="C71" s="160" t="s">
        <v>325</v>
      </c>
      <c r="D71" s="160" t="s">
        <v>326</v>
      </c>
      <c r="E71" s="165" t="str">
        <f>CONCATENATE(SUM('Раздел 1'!G216:G218),"=",0)</f>
        <v>0=0</v>
      </c>
    </row>
    <row r="72" spans="1:5" ht="12.75">
      <c r="A72" s="159">
        <f>IF((SUM('Раздел 1'!G174:G174)&gt;=SUM('Раздел 1'!G175:G175)),"","Неверно!")</f>
      </c>
      <c r="B72" s="162" t="s">
        <v>327</v>
      </c>
      <c r="C72" s="160" t="s">
        <v>328</v>
      </c>
      <c r="D72" s="160" t="s">
        <v>329</v>
      </c>
      <c r="E72" s="165" t="str">
        <f>CONCATENATE(SUM('Раздел 1'!G174:G174),"&gt;=",SUM('Раздел 1'!G175:G175))</f>
        <v>1309&gt;=0</v>
      </c>
    </row>
    <row r="73" spans="1:5" ht="12.75">
      <c r="A73" s="159">
        <f>IF((SUM('Раздел 1'!G176:G176)&gt;=SUM('Раздел 1'!G177:G177)),"","Неверно!")</f>
      </c>
      <c r="B73" s="162" t="s">
        <v>330</v>
      </c>
      <c r="C73" s="160" t="s">
        <v>331</v>
      </c>
      <c r="D73" s="160" t="s">
        <v>332</v>
      </c>
      <c r="E73" s="165" t="str">
        <f>CONCATENATE(SUM('Раздел 1'!G176:G176),"&gt;=",SUM('Раздел 1'!G177:G177))</f>
        <v>12&gt;=1</v>
      </c>
    </row>
    <row r="74" spans="1:5" ht="38.25">
      <c r="A74" s="159">
        <f>IF((SUM('Раздел 1'!G191:G191)&lt;=SUM('Раздел 1'!G190:G190)),"","Неверно!")</f>
      </c>
      <c r="B74" s="162" t="s">
        <v>333</v>
      </c>
      <c r="C74" s="160" t="s">
        <v>334</v>
      </c>
      <c r="D74" s="160" t="s">
        <v>335</v>
      </c>
      <c r="E74" s="165" t="str">
        <f>CONCATENATE(SUM('Раздел 1'!G191:G191),"&lt;=",SUM('Раздел 1'!G190:G190))</f>
        <v>0&lt;=2497</v>
      </c>
    </row>
    <row r="75" spans="1:5" ht="25.5">
      <c r="A75" s="159">
        <f>IF((SUM('Раздел 1'!G199:G199)&gt;=SUM('Раздел 1'!G200:G200)),"","Неверно!")</f>
      </c>
      <c r="B75" s="162" t="s">
        <v>336</v>
      </c>
      <c r="C75" s="160" t="s">
        <v>337</v>
      </c>
      <c r="D75" s="160" t="s">
        <v>338</v>
      </c>
      <c r="E75" s="165" t="str">
        <f>CONCATENATE(SUM('Раздел 1'!G199:G199),"&gt;=",SUM('Раздел 1'!G200:G200))</f>
        <v>2&gt;=0</v>
      </c>
    </row>
    <row r="76" spans="1:5" ht="25.5">
      <c r="A76" s="159">
        <f>IF((SUM('Раздел 1'!G204:G204)&gt;=SUM('Раздел 1'!G205:G205)),"","Неверно!")</f>
      </c>
      <c r="B76" s="162" t="s">
        <v>339</v>
      </c>
      <c r="C76" s="160" t="s">
        <v>340</v>
      </c>
      <c r="D76" s="160" t="s">
        <v>341</v>
      </c>
      <c r="E76" s="165" t="str">
        <f>CONCATENATE(SUM('Раздел 1'!G204:G204),"&gt;=",SUM('Раздел 1'!G205:G205))</f>
        <v>1&gt;=0</v>
      </c>
    </row>
    <row r="77" spans="1:5" ht="25.5">
      <c r="A77" s="159">
        <f>IF((SUM('Раздел 1'!G208:G208)&lt;=SUM('Раздел 1'!G207:G207)),"","Неверно!")</f>
      </c>
      <c r="B77" s="162" t="s">
        <v>342</v>
      </c>
      <c r="C77" s="160" t="s">
        <v>343</v>
      </c>
      <c r="D77" s="160" t="s">
        <v>344</v>
      </c>
      <c r="E77" s="165" t="str">
        <f>CONCATENATE(SUM('Раздел 1'!G208:G208),"&lt;=",SUM('Раздел 1'!G207:G207))</f>
        <v>16&lt;=17</v>
      </c>
    </row>
  </sheetData>
  <sheetProtection autoFilter="0"/>
  <autoFilter ref="A1:A86"/>
  <printOptions/>
  <pageMargins left="0.75" right="0.75" top="1" bottom="1" header="0.5" footer="0.5"/>
  <pageSetup horizontalDpi="600" verticalDpi="600" orientation="portrait" paperSize="9" r:id="rId1"/>
  <ignoredErrors>
    <ignoredError sqref="B2:B61 B63:B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17"/>
  <sheetViews>
    <sheetView zoomScalePageLayoutView="0" workbookViewId="0" topLeftCell="A1">
      <pane ySplit="1" topLeftCell="BM14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2" width="12.7109375" style="3" customWidth="1"/>
    <col min="3" max="3" width="41.7109375" style="90" customWidth="1"/>
    <col min="4" max="4" width="37.7109375" style="90" customWidth="1"/>
    <col min="5" max="5" width="14.7109375" style="92" customWidth="1"/>
    <col min="6" max="6" width="20.00390625" style="3" customWidth="1"/>
    <col min="7" max="7" width="9.8515625" style="3" customWidth="1"/>
    <col min="8" max="16384" width="9.140625" style="3" customWidth="1"/>
  </cols>
  <sheetData>
    <row r="1" spans="1:6" s="7" customFormat="1" ht="28.5" customHeight="1" thickBot="1">
      <c r="A1" s="69" t="s">
        <v>97</v>
      </c>
      <c r="B1" s="69" t="s">
        <v>98</v>
      </c>
      <c r="C1" s="70" t="s">
        <v>99</v>
      </c>
      <c r="D1" s="70" t="s">
        <v>100</v>
      </c>
      <c r="E1" s="71" t="s">
        <v>101</v>
      </c>
      <c r="F1" s="71" t="s">
        <v>292</v>
      </c>
    </row>
    <row r="2" spans="1:7" ht="25.5">
      <c r="A2" s="164">
        <f>IF((SUM('Раздел 1'!G141:G141)&gt;=SUM('Раздел 1'!G142:G142)),"","Неверно!")</f>
      </c>
      <c r="B2" s="162" t="s">
        <v>293</v>
      </c>
      <c r="C2" s="160" t="s">
        <v>294</v>
      </c>
      <c r="D2" s="160" t="s">
        <v>295</v>
      </c>
      <c r="E2" s="165" t="str">
        <f>CONCATENATE(SUM('Раздел 1'!G141:G141),"&gt;=",SUM('Раздел 1'!G142:G142))</f>
        <v>1&gt;=1</v>
      </c>
      <c r="F2" s="51"/>
      <c r="G2" s="15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9" customHeight="1">
      <c r="A3" s="164">
        <f>IF((SUM('Раздел 2'!F8:F8)&lt;=SUM('Раздел 2'!F7:F7)),"","Неверно!")</f>
      </c>
      <c r="B3" s="162" t="s">
        <v>296</v>
      </c>
      <c r="C3" s="160" t="s">
        <v>297</v>
      </c>
      <c r="D3" s="160" t="s">
        <v>298</v>
      </c>
      <c r="E3" s="165" t="str">
        <f>CONCATENATE(SUM('Раздел 2'!F8:F8),"&lt;=",SUM('Раздел 2'!F7:F7))</f>
        <v>22&lt;=22</v>
      </c>
      <c r="F3" s="51"/>
      <c r="G3" s="15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64">
        <f>IF((SUM('Раздел 1'!G55:G58)&lt;=SUM('Раздел 1'!G52:G52)),"","Неверно!")</f>
      </c>
      <c r="B4" s="162" t="s">
        <v>299</v>
      </c>
      <c r="C4" s="160" t="s">
        <v>300</v>
      </c>
      <c r="D4" s="160" t="s">
        <v>301</v>
      </c>
      <c r="E4" s="165" t="str">
        <f>CONCATENATE(SUM('Раздел 1'!G55:G58),"&lt;=",SUM('Раздел 1'!G52:G52))</f>
        <v>0&lt;=4</v>
      </c>
      <c r="F4" s="51"/>
      <c r="G4" s="15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76.5">
      <c r="A5" s="164">
        <f>IF((SUM('Раздел 1'!G146:G146)&lt;=SUM('Раздел 1'!G145:G145)),"","Неверно!")</f>
      </c>
      <c r="B5" s="162" t="s">
        <v>302</v>
      </c>
      <c r="C5" s="160" t="s">
        <v>303</v>
      </c>
      <c r="D5" s="160" t="s">
        <v>304</v>
      </c>
      <c r="E5" s="165" t="str">
        <f>CONCATENATE(SUM('Раздел 1'!G146:G146),"&lt;=",SUM('Раздел 1'!G145:G145))</f>
        <v>0&lt;=0</v>
      </c>
      <c r="F5" s="51"/>
      <c r="G5" s="15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51">
      <c r="A6" s="164">
        <f>IF((SUM('Раздел 1'!G25:G25)=0),"","Неверно!")</f>
      </c>
      <c r="B6" s="162" t="s">
        <v>305</v>
      </c>
      <c r="C6" s="160" t="s">
        <v>306</v>
      </c>
      <c r="D6" s="160" t="s">
        <v>345</v>
      </c>
      <c r="E6" s="165" t="str">
        <f>CONCATENATE(SUM('Раздел 1'!G25:G25),"=",0)</f>
        <v>0=0</v>
      </c>
      <c r="F6" s="51"/>
      <c r="G6" s="15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64">
        <f>IF((SUM('Раздел 1'!G103:G107)&lt;=SUM('Раздел 1'!G102:G102)),"","Неверно!")</f>
      </c>
      <c r="B7" s="162" t="s">
        <v>307</v>
      </c>
      <c r="C7" s="160" t="s">
        <v>308</v>
      </c>
      <c r="D7" s="160" t="s">
        <v>309</v>
      </c>
      <c r="E7" s="165" t="str">
        <f>CONCATENATE(SUM('Раздел 1'!G103:G107),"&lt;=",SUM('Раздел 1'!G102:G102))</f>
        <v>1&lt;=6</v>
      </c>
      <c r="F7" s="51"/>
      <c r="G7" s="15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64">
        <f>IF((SUM('Раздел 2'!F12:F12)=SUM('Раздел 2'!F13:F13)+SUM('Раздел 2'!F15:F15)),"","Неверно!")</f>
      </c>
      <c r="B8" s="162" t="s">
        <v>310</v>
      </c>
      <c r="C8" s="160" t="s">
        <v>311</v>
      </c>
      <c r="D8" s="160" t="s">
        <v>312</v>
      </c>
      <c r="E8" s="165" t="str">
        <f>CONCATENATE(SUM('Раздел 2'!F12:F12),"=",SUM('Раздел 2'!F13:F13),"+",SUM('Раздел 2'!F15:F15))</f>
        <v>12=9+3</v>
      </c>
      <c r="F8" s="51"/>
      <c r="G8" s="15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64">
        <f>IF((SUM('Раздел 1'!G65:G65)=0),"","Неверно!")</f>
      </c>
      <c r="B9" s="162" t="s">
        <v>346</v>
      </c>
      <c r="C9" s="160" t="s">
        <v>347</v>
      </c>
      <c r="D9" s="160" t="s">
        <v>348</v>
      </c>
      <c r="E9" s="165" t="str">
        <f>CONCATENATE(SUM('Раздел 1'!G65:G65),"=",0)</f>
        <v>0=0</v>
      </c>
      <c r="F9" s="51"/>
      <c r="G9" s="15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64">
        <f>IF((SUM('Раздел 1'!G66:G66)=0),"","Неверно!")</f>
      </c>
      <c r="B10" s="162" t="s">
        <v>346</v>
      </c>
      <c r="C10" s="160" t="s">
        <v>349</v>
      </c>
      <c r="D10" s="160" t="s">
        <v>348</v>
      </c>
      <c r="E10" s="165" t="str">
        <f>CONCATENATE(SUM('Раздел 1'!G66:G66),"=",0)</f>
        <v>0=0</v>
      </c>
      <c r="F10" s="51"/>
      <c r="G10" s="15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64">
        <f>IF((SUM('Раздел 1'!G69:G69)=0),"","Неверно!")</f>
      </c>
      <c r="B11" s="162" t="s">
        <v>350</v>
      </c>
      <c r="C11" s="160" t="s">
        <v>351</v>
      </c>
      <c r="D11" s="160" t="s">
        <v>352</v>
      </c>
      <c r="E11" s="165" t="str">
        <f>CONCATENATE(SUM('Раздел 1'!G69:G69),"=",0)</f>
        <v>0=0</v>
      </c>
      <c r="F11" s="51"/>
      <c r="G11" s="15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64">
        <f>IF((SUM('Раздел 1'!G70:G70)=0),"","Неверно!")</f>
      </c>
      <c r="B12" s="162" t="s">
        <v>350</v>
      </c>
      <c r="C12" s="160" t="s">
        <v>353</v>
      </c>
      <c r="D12" s="160" t="s">
        <v>352</v>
      </c>
      <c r="E12" s="165" t="str">
        <f>CONCATENATE(SUM('Раздел 1'!G70:G70),"=",0)</f>
        <v>0=0</v>
      </c>
      <c r="F12" s="51"/>
      <c r="G12" s="15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64">
        <f>IF((SUM('Раздел 1'!G74:G74)=0),"","Неверно!")</f>
      </c>
      <c r="B13" s="162" t="s">
        <v>354</v>
      </c>
      <c r="C13" s="160" t="s">
        <v>355</v>
      </c>
      <c r="D13" s="160" t="s">
        <v>356</v>
      </c>
      <c r="E13" s="165" t="str">
        <f>CONCATENATE(SUM('Раздел 1'!G74:G74),"=",0)</f>
        <v>0=0</v>
      </c>
      <c r="F13" s="51"/>
      <c r="G13" s="15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64">
        <f>IF((SUM('Раздел 1'!G75:G75)=0),"","Неверно!")</f>
      </c>
      <c r="B14" s="162" t="s">
        <v>354</v>
      </c>
      <c r="C14" s="160" t="s">
        <v>357</v>
      </c>
      <c r="D14" s="160" t="s">
        <v>356</v>
      </c>
      <c r="E14" s="165" t="str">
        <f>CONCATENATE(SUM('Раздел 1'!G75:G75),"=",0)</f>
        <v>0=0</v>
      </c>
      <c r="F14" s="51"/>
      <c r="G14" s="15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64">
        <f>IF((SUM('Раздел 1'!G198:G198)&gt;=(SUM('Раздел 1'!G199:G199)+SUM('Раздел 1'!G201:G204)+SUM('Раздел 1'!G206:G206))),"","Неверно!")</f>
      </c>
      <c r="B15" s="162" t="s">
        <v>358</v>
      </c>
      <c r="C15" s="160" t="s">
        <v>376</v>
      </c>
      <c r="D15" s="160" t="s">
        <v>359</v>
      </c>
      <c r="E15" s="165" t="str">
        <f>CONCATENATE(SUM('Раздел 1'!G198:G198),"&gt;=","(",SUM('Раздел 1'!G199:G199),"+",SUM('Раздел 1'!G201:G201),"+",SUM('Раздел 1'!G201:G204),"+",SUM('Раздел 1'!G206:G206),")")</f>
        <v>21&gt;=(2+2+7+0)</v>
      </c>
      <c r="F15" s="51"/>
      <c r="G15" s="15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64">
        <f>IF((SUM('Раздел 1'!G208:G208)&gt;=SUM('Раздел 1'!G209:G213)),"","Неверно!")</f>
      </c>
      <c r="B16" s="162" t="s">
        <v>360</v>
      </c>
      <c r="C16" s="160" t="s">
        <v>361</v>
      </c>
      <c r="D16" s="160" t="s">
        <v>362</v>
      </c>
      <c r="E16" s="165" t="str">
        <f>CONCATENATE(SUM('Раздел 1'!G208:G208),"&gt;=",SUM('Раздел 1'!G209:G213))</f>
        <v>16&gt;=12</v>
      </c>
      <c r="F16" s="51"/>
      <c r="G16" s="15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51">
      <c r="A17" s="164">
        <f>IF((SUM('Раздел 1'!G10:G10)&gt;=SUM('Раздел 1'!G18:G18)),"","Неверно!")</f>
      </c>
      <c r="B17" s="162" t="s">
        <v>274</v>
      </c>
      <c r="C17" s="160" t="s">
        <v>275</v>
      </c>
      <c r="D17" s="160" t="s">
        <v>276</v>
      </c>
      <c r="E17" s="170" t="str">
        <f>CONCATENATE(SUM('Раздел 1'!G10:G10),"&gt;=",SUM('Раздел 1'!G18:G18))</f>
        <v>9&gt;=9</v>
      </c>
      <c r="F17" s="51"/>
      <c r="G17" s="15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 autoFilter="0"/>
  <autoFilter ref="A1:A17"/>
  <printOptions/>
  <pageMargins left="0.75" right="0.75" top="1" bottom="1" header="0.5" footer="0.5"/>
  <pageSetup horizontalDpi="600" verticalDpi="600" orientation="portrait" paperSize="9" r:id="rId1"/>
  <ignoredErrors>
    <ignoredError sqref="B2:B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1.57421875" style="3" customWidth="1"/>
    <col min="2" max="2" width="8.28125" style="8" customWidth="1"/>
    <col min="3" max="3" width="2.8515625" style="5" customWidth="1"/>
    <col min="4" max="4" width="37.28125" style="5" customWidth="1"/>
    <col min="5" max="5" width="5.57421875" style="5" bestFit="1" customWidth="1"/>
    <col min="6" max="16384" width="9.140625" style="5" customWidth="1"/>
  </cols>
  <sheetData>
    <row r="1" spans="1:5" ht="16.5" thickBot="1">
      <c r="A1" s="63" t="s">
        <v>458</v>
      </c>
      <c r="B1" s="64" t="s">
        <v>457</v>
      </c>
      <c r="D1" s="63" t="s">
        <v>461</v>
      </c>
      <c r="E1" s="64" t="s">
        <v>457</v>
      </c>
    </row>
    <row r="2" spans="1:5" ht="15.75">
      <c r="A2" s="152" t="s">
        <v>12</v>
      </c>
      <c r="B2" s="153">
        <v>1</v>
      </c>
      <c r="D2" s="65">
        <v>3</v>
      </c>
      <c r="E2" s="66" t="s">
        <v>511</v>
      </c>
    </row>
    <row r="3" spans="1:5" ht="15.75">
      <c r="A3" s="152" t="s">
        <v>13</v>
      </c>
      <c r="B3" s="153">
        <v>3</v>
      </c>
      <c r="D3" s="6">
        <v>6</v>
      </c>
      <c r="E3" s="60" t="s">
        <v>462</v>
      </c>
    </row>
    <row r="4" spans="1:5" ht="15.75">
      <c r="A4" s="152" t="s">
        <v>14</v>
      </c>
      <c r="B4" s="153">
        <v>15</v>
      </c>
      <c r="D4" s="6">
        <v>9</v>
      </c>
      <c r="E4" s="60" t="s">
        <v>512</v>
      </c>
    </row>
    <row r="5" spans="1:5" ht="15.75">
      <c r="A5" s="152" t="s">
        <v>15</v>
      </c>
      <c r="B5" s="153">
        <v>21</v>
      </c>
      <c r="D5" s="6">
        <v>12</v>
      </c>
      <c r="E5" s="60" t="s">
        <v>463</v>
      </c>
    </row>
    <row r="6" spans="1:2" ht="15.75">
      <c r="A6" s="152" t="s">
        <v>16</v>
      </c>
      <c r="B6" s="153">
        <v>31</v>
      </c>
    </row>
    <row r="7" spans="1:2" ht="15.75">
      <c r="A7" s="152" t="s">
        <v>17</v>
      </c>
      <c r="B7" s="153">
        <v>37</v>
      </c>
    </row>
    <row r="8" spans="1:2" ht="15.75">
      <c r="A8" s="152" t="s">
        <v>18</v>
      </c>
      <c r="B8" s="153">
        <v>43</v>
      </c>
    </row>
    <row r="9" spans="1:2" ht="15.75">
      <c r="A9" s="152" t="s">
        <v>19</v>
      </c>
      <c r="B9" s="153">
        <v>47</v>
      </c>
    </row>
    <row r="10" spans="1:2" ht="15.75">
      <c r="A10" s="152" t="s">
        <v>20</v>
      </c>
      <c r="B10" s="153">
        <v>55</v>
      </c>
    </row>
    <row r="11" spans="1:2" ht="15.75">
      <c r="A11" s="152" t="s">
        <v>21</v>
      </c>
      <c r="B11" s="153">
        <v>57</v>
      </c>
    </row>
    <row r="12" spans="1:2" ht="15.75">
      <c r="A12" s="152" t="s">
        <v>22</v>
      </c>
      <c r="B12" s="153">
        <v>63</v>
      </c>
    </row>
    <row r="13" spans="1:2" ht="15.75">
      <c r="A13" s="152" t="s">
        <v>23</v>
      </c>
      <c r="B13" s="153">
        <v>85</v>
      </c>
    </row>
    <row r="14" spans="1:2" ht="15.75">
      <c r="A14" s="152" t="s">
        <v>24</v>
      </c>
      <c r="B14" s="153">
        <v>87</v>
      </c>
    </row>
    <row r="15" spans="1:2" ht="15.75">
      <c r="A15" s="152" t="s">
        <v>25</v>
      </c>
      <c r="B15" s="153">
        <v>141</v>
      </c>
    </row>
    <row r="16" spans="1:2" ht="15.75">
      <c r="A16" s="152" t="s">
        <v>26</v>
      </c>
      <c r="B16" s="153">
        <v>147</v>
      </c>
    </row>
    <row r="17" spans="1:2" ht="15.75">
      <c r="A17" s="152" t="s">
        <v>27</v>
      </c>
      <c r="B17" s="153">
        <v>127</v>
      </c>
    </row>
    <row r="18" spans="1:2" ht="15.75">
      <c r="A18" s="152" t="s">
        <v>28</v>
      </c>
      <c r="B18" s="153">
        <v>133</v>
      </c>
    </row>
    <row r="19" spans="1:2" ht="15.75">
      <c r="A19" s="152" t="s">
        <v>29</v>
      </c>
      <c r="B19" s="153">
        <v>153</v>
      </c>
    </row>
    <row r="20" spans="1:2" ht="15.75">
      <c r="A20" s="152" t="s">
        <v>30</v>
      </c>
      <c r="B20" s="153">
        <v>159</v>
      </c>
    </row>
    <row r="21" spans="1:2" ht="15.75">
      <c r="A21" s="152" t="s">
        <v>31</v>
      </c>
      <c r="B21" s="153">
        <v>171</v>
      </c>
    </row>
    <row r="22" spans="1:2" ht="15.75">
      <c r="A22" s="152" t="s">
        <v>32</v>
      </c>
      <c r="B22" s="153">
        <v>165</v>
      </c>
    </row>
    <row r="23" spans="1:2" ht="15.75">
      <c r="A23" s="152" t="s">
        <v>33</v>
      </c>
      <c r="B23" s="153">
        <v>5</v>
      </c>
    </row>
    <row r="24" spans="1:2" ht="15.75">
      <c r="A24" s="152" t="s">
        <v>34</v>
      </c>
      <c r="B24" s="153">
        <v>167</v>
      </c>
    </row>
    <row r="25" spans="1:2" ht="15.75">
      <c r="A25" s="152" t="s">
        <v>35</v>
      </c>
      <c r="B25" s="153">
        <v>51</v>
      </c>
    </row>
    <row r="26" spans="1:2" ht="15.75">
      <c r="A26" s="152" t="s">
        <v>36</v>
      </c>
      <c r="B26" s="153">
        <v>67</v>
      </c>
    </row>
    <row r="27" spans="1:2" ht="15.75">
      <c r="A27" s="152" t="s">
        <v>37</v>
      </c>
      <c r="B27" s="153">
        <v>69</v>
      </c>
    </row>
    <row r="28" spans="1:2" ht="15.75">
      <c r="A28" s="152" t="s">
        <v>38</v>
      </c>
      <c r="B28" s="153">
        <v>109</v>
      </c>
    </row>
    <row r="29" spans="1:2" ht="15.75">
      <c r="A29" s="152" t="s">
        <v>39</v>
      </c>
      <c r="B29" s="153">
        <v>113</v>
      </c>
    </row>
    <row r="30" spans="1:2" ht="15.75">
      <c r="A30" s="152" t="s">
        <v>40</v>
      </c>
      <c r="B30" s="153">
        <v>137</v>
      </c>
    </row>
    <row r="31" spans="1:2" ht="15.75">
      <c r="A31" s="152" t="s">
        <v>41</v>
      </c>
      <c r="B31" s="153">
        <v>157</v>
      </c>
    </row>
    <row r="32" spans="1:2" ht="15.75">
      <c r="A32" s="152" t="s">
        <v>42</v>
      </c>
      <c r="B32" s="153">
        <v>7</v>
      </c>
    </row>
    <row r="33" spans="1:2" ht="15.75">
      <c r="A33" s="152" t="s">
        <v>43</v>
      </c>
      <c r="B33" s="153">
        <v>9</v>
      </c>
    </row>
    <row r="34" spans="1:2" ht="15.75">
      <c r="A34" s="152" t="s">
        <v>44</v>
      </c>
      <c r="B34" s="153">
        <v>13</v>
      </c>
    </row>
    <row r="35" spans="1:2" ht="15.75">
      <c r="A35" s="152" t="s">
        <v>45</v>
      </c>
      <c r="B35" s="153">
        <v>17</v>
      </c>
    </row>
    <row r="36" spans="1:2" ht="15.75">
      <c r="A36" s="152" t="s">
        <v>46</v>
      </c>
      <c r="B36" s="153">
        <v>19</v>
      </c>
    </row>
    <row r="37" spans="1:2" ht="15.75">
      <c r="A37" s="152" t="s">
        <v>47</v>
      </c>
      <c r="B37" s="153">
        <v>23</v>
      </c>
    </row>
    <row r="38" spans="1:2" ht="15.75">
      <c r="A38" s="152" t="s">
        <v>48</v>
      </c>
      <c r="B38" s="153">
        <v>27</v>
      </c>
    </row>
    <row r="39" spans="1:2" ht="15.75">
      <c r="A39" s="152" t="s">
        <v>49</v>
      </c>
      <c r="B39" s="153">
        <v>25</v>
      </c>
    </row>
    <row r="40" spans="1:2" ht="15.75">
      <c r="A40" s="152" t="s">
        <v>50</v>
      </c>
      <c r="B40" s="153">
        <v>29</v>
      </c>
    </row>
    <row r="41" spans="1:2" ht="15.75">
      <c r="A41" s="152" t="s">
        <v>51</v>
      </c>
      <c r="B41" s="153">
        <v>35</v>
      </c>
    </row>
    <row r="42" spans="1:2" ht="15.75">
      <c r="A42" s="152" t="s">
        <v>52</v>
      </c>
      <c r="B42" s="153">
        <v>39</v>
      </c>
    </row>
    <row r="43" spans="1:2" ht="15.75">
      <c r="A43" s="152" t="s">
        <v>53</v>
      </c>
      <c r="B43" s="153">
        <v>49</v>
      </c>
    </row>
    <row r="44" spans="1:2" ht="15.75">
      <c r="A44" s="152" t="s">
        <v>54</v>
      </c>
      <c r="B44" s="153">
        <v>45</v>
      </c>
    </row>
    <row r="45" spans="1:2" ht="15.75">
      <c r="A45" s="152" t="s">
        <v>55</v>
      </c>
      <c r="B45" s="153">
        <v>59</v>
      </c>
    </row>
    <row r="46" spans="1:2" ht="15.75">
      <c r="A46" s="152" t="s">
        <v>56</v>
      </c>
      <c r="B46" s="153">
        <v>61</v>
      </c>
    </row>
    <row r="47" spans="1:2" ht="15.75">
      <c r="A47" s="152" t="s">
        <v>57</v>
      </c>
      <c r="B47" s="153">
        <v>65</v>
      </c>
    </row>
    <row r="48" spans="1:2" ht="15.75">
      <c r="A48" s="152" t="s">
        <v>58</v>
      </c>
      <c r="B48" s="153">
        <v>75</v>
      </c>
    </row>
    <row r="49" spans="1:2" ht="15.75">
      <c r="A49" s="152" t="s">
        <v>59</v>
      </c>
      <c r="B49" s="153">
        <v>77</v>
      </c>
    </row>
    <row r="50" spans="1:2" ht="15.75">
      <c r="A50" s="152" t="s">
        <v>60</v>
      </c>
      <c r="B50" s="153">
        <v>79</v>
      </c>
    </row>
    <row r="51" spans="1:2" ht="15.75">
      <c r="A51" s="152" t="s">
        <v>61</v>
      </c>
      <c r="B51" s="153">
        <v>81</v>
      </c>
    </row>
    <row r="52" spans="1:2" ht="15.75">
      <c r="A52" s="152" t="s">
        <v>62</v>
      </c>
      <c r="B52" s="153">
        <v>83</v>
      </c>
    </row>
    <row r="53" spans="1:2" ht="15.75">
      <c r="A53" s="152" t="s">
        <v>63</v>
      </c>
      <c r="B53" s="153">
        <v>91</v>
      </c>
    </row>
    <row r="54" spans="1:2" ht="15.75">
      <c r="A54" s="152" t="s">
        <v>64</v>
      </c>
      <c r="B54" s="153">
        <v>93</v>
      </c>
    </row>
    <row r="55" spans="1:2" ht="15.75">
      <c r="A55" s="152" t="s">
        <v>65</v>
      </c>
      <c r="B55" s="153">
        <v>95</v>
      </c>
    </row>
    <row r="56" spans="1:2" ht="15.75">
      <c r="A56" s="152" t="s">
        <v>66</v>
      </c>
      <c r="B56" s="153">
        <v>97</v>
      </c>
    </row>
    <row r="57" spans="1:2" ht="15.75">
      <c r="A57" s="152" t="s">
        <v>67</v>
      </c>
      <c r="B57" s="153">
        <v>99</v>
      </c>
    </row>
    <row r="58" spans="1:2" ht="15.75">
      <c r="A58" s="152" t="s">
        <v>68</v>
      </c>
      <c r="B58" s="153">
        <v>101</v>
      </c>
    </row>
    <row r="59" spans="1:2" ht="15.75">
      <c r="A59" s="152" t="s">
        <v>69</v>
      </c>
      <c r="B59" s="153">
        <v>103</v>
      </c>
    </row>
    <row r="60" spans="1:2" ht="15.75">
      <c r="A60" s="152" t="s">
        <v>70</v>
      </c>
      <c r="B60" s="153">
        <v>105</v>
      </c>
    </row>
    <row r="61" spans="1:2" ht="15.75">
      <c r="A61" s="152" t="s">
        <v>71</v>
      </c>
      <c r="B61" s="153">
        <v>107</v>
      </c>
    </row>
    <row r="62" spans="1:2" ht="15.75">
      <c r="A62" s="152" t="s">
        <v>72</v>
      </c>
      <c r="B62" s="153">
        <v>115</v>
      </c>
    </row>
    <row r="63" spans="1:2" ht="15.75">
      <c r="A63" s="152" t="s">
        <v>73</v>
      </c>
      <c r="B63" s="153">
        <v>117</v>
      </c>
    </row>
    <row r="64" spans="1:2" ht="15.75">
      <c r="A64" s="152" t="s">
        <v>74</v>
      </c>
      <c r="B64" s="153">
        <v>119</v>
      </c>
    </row>
    <row r="65" spans="1:2" ht="15.75">
      <c r="A65" s="152" t="s">
        <v>75</v>
      </c>
      <c r="B65" s="153">
        <v>121</v>
      </c>
    </row>
    <row r="66" spans="1:2" ht="15.75">
      <c r="A66" s="152" t="s">
        <v>76</v>
      </c>
      <c r="B66" s="153">
        <v>125</v>
      </c>
    </row>
    <row r="67" spans="1:2" ht="15.75">
      <c r="A67" s="152" t="s">
        <v>77</v>
      </c>
      <c r="B67" s="153">
        <v>129</v>
      </c>
    </row>
    <row r="68" spans="1:2" ht="15.75">
      <c r="A68" s="152" t="s">
        <v>78</v>
      </c>
      <c r="B68" s="153">
        <v>131</v>
      </c>
    </row>
    <row r="69" spans="1:2" ht="15.75">
      <c r="A69" s="152" t="s">
        <v>79</v>
      </c>
      <c r="B69" s="153">
        <v>135</v>
      </c>
    </row>
    <row r="70" spans="1:2" ht="15.75">
      <c r="A70" s="152" t="s">
        <v>80</v>
      </c>
      <c r="B70" s="153">
        <v>139</v>
      </c>
    </row>
    <row r="71" spans="1:2" ht="15.75">
      <c r="A71" s="152" t="s">
        <v>81</v>
      </c>
      <c r="B71" s="153">
        <v>143</v>
      </c>
    </row>
    <row r="72" spans="1:2" ht="15.75">
      <c r="A72" s="152" t="s">
        <v>82</v>
      </c>
      <c r="B72" s="153">
        <v>145</v>
      </c>
    </row>
    <row r="73" spans="1:2" ht="15.75">
      <c r="A73" s="152" t="s">
        <v>83</v>
      </c>
      <c r="B73" s="153">
        <v>149</v>
      </c>
    </row>
    <row r="74" spans="1:2" ht="15.75">
      <c r="A74" s="152" t="s">
        <v>84</v>
      </c>
      <c r="B74" s="153">
        <v>151</v>
      </c>
    </row>
    <row r="75" spans="1:2" ht="15.75">
      <c r="A75" s="152" t="s">
        <v>85</v>
      </c>
      <c r="B75" s="153">
        <v>155</v>
      </c>
    </row>
    <row r="76" spans="1:2" ht="15.75">
      <c r="A76" s="152" t="s">
        <v>86</v>
      </c>
      <c r="B76" s="153">
        <v>163</v>
      </c>
    </row>
    <row r="77" spans="1:2" ht="15.75">
      <c r="A77" s="152" t="s">
        <v>87</v>
      </c>
      <c r="B77" s="153">
        <v>177</v>
      </c>
    </row>
    <row r="78" spans="1:2" ht="15.75">
      <c r="A78" s="152" t="s">
        <v>88</v>
      </c>
      <c r="B78" s="153">
        <v>89</v>
      </c>
    </row>
    <row r="79" spans="1:2" ht="15.75">
      <c r="A79" s="152" t="s">
        <v>89</v>
      </c>
      <c r="B79" s="153">
        <v>123</v>
      </c>
    </row>
    <row r="80" spans="1:2" ht="15.75">
      <c r="A80" s="152" t="s">
        <v>90</v>
      </c>
      <c r="B80" s="153">
        <v>33</v>
      </c>
    </row>
    <row r="81" spans="1:2" ht="15.75">
      <c r="A81" s="152" t="s">
        <v>91</v>
      </c>
      <c r="B81" s="153">
        <v>11</v>
      </c>
    </row>
    <row r="82" spans="1:2" ht="15.75">
      <c r="A82" s="152" t="s">
        <v>92</v>
      </c>
      <c r="B82" s="153">
        <v>161</v>
      </c>
    </row>
    <row r="83" spans="1:2" ht="15.75">
      <c r="A83" s="152" t="s">
        <v>93</v>
      </c>
      <c r="B83" s="153">
        <v>173</v>
      </c>
    </row>
    <row r="84" spans="1:2" ht="15.75">
      <c r="A84" s="152" t="s">
        <v>94</v>
      </c>
      <c r="B84" s="153">
        <v>175</v>
      </c>
    </row>
    <row r="85" spans="1:2" ht="15.75">
      <c r="A85" s="152" t="s">
        <v>95</v>
      </c>
      <c r="B85" s="153">
        <v>197</v>
      </c>
    </row>
    <row r="86" spans="1:2" ht="15.75">
      <c r="A86" s="152" t="s">
        <v>96</v>
      </c>
      <c r="B86" s="153">
        <v>199</v>
      </c>
    </row>
    <row r="87" spans="1:2" ht="15.75">
      <c r="A87" s="154" t="s">
        <v>416</v>
      </c>
      <c r="B87" s="155">
        <v>190</v>
      </c>
    </row>
    <row r="88" spans="1:2" ht="32.25" thickBot="1">
      <c r="A88" s="156" t="s">
        <v>516</v>
      </c>
      <c r="B88" s="157">
        <v>999</v>
      </c>
    </row>
    <row r="89" spans="1:2" ht="15.75">
      <c r="A89" s="61"/>
      <c r="B89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2017-07-13T13:25:34Z</cp:lastPrinted>
  <dcterms:created xsi:type="dcterms:W3CDTF">2004-03-24T19:37:04Z</dcterms:created>
  <dcterms:modified xsi:type="dcterms:W3CDTF">2017-07-13T13:28:05Z</dcterms:modified>
  <cp:category/>
  <cp:version/>
  <cp:contentType/>
  <cp:contentStatus/>
</cp:coreProperties>
</file>